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4B4EBED0-85FB-4CDD-B568-CD31EA951C2E}" xr6:coauthVersionLast="47" xr6:coauthVersionMax="47" xr10:uidLastSave="{00000000-0000-0000-0000-000000000000}"/>
  <bookViews>
    <workbookView xWindow="-120" yWindow="-120" windowWidth="20730" windowHeight="11160" activeTab="1" xr2:uid="{85BAE9DE-A46A-46C2-B1C0-ACE96899FFE0}"/>
  </bookViews>
  <sheets>
    <sheet name="APU CONCRETOS ESTRUCTURAS" sheetId="1" r:id="rId1"/>
    <sheet name="APU ACEROS " sheetId="3" r:id="rId2"/>
    <sheet name="PPTO SAN JUAN 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Key1" localSheetId="1" hidden="1">#REF!</definedName>
    <definedName name="_Key1" localSheetId="0" hidden="1">#REF!</definedName>
    <definedName name="_Key1" localSheetId="2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localSheetId="2" hidden="1">#REF!</definedName>
    <definedName name="_Sort" hidden="1">#REF!</definedName>
    <definedName name="AccessDatabase" hidden="1">"C:\C-314\VOLUMENES\volfin4.mdb"</definedName>
    <definedName name="Acero_60.000_psi__incluye_figurada" localSheetId="2">[1]Insumos!$D$4</definedName>
    <definedName name="Acero_60.000_psi__incluye_figurada">[2]Insumos!$D$4</definedName>
    <definedName name="Administración" localSheetId="2">#REF!</definedName>
    <definedName name="Administración">#REF!</definedName>
    <definedName name="Agua" localSheetId="2">[1]Insumos!$D$15</definedName>
    <definedName name="Agua">[2]Insumos!$D$15</definedName>
    <definedName name="Alambre_negro_no._18" localSheetId="2">[1]Insumos!$D$5</definedName>
    <definedName name="Alambre_negro_no._18">[2]Insumos!$D$5</definedName>
    <definedName name="Almacenista">[3]CUADRILLAS!$B$18</definedName>
    <definedName name="_xlnm.Print_Area" localSheetId="0">'APU CONCRETOS ESTRUCTURAS'!$A$1:$G$35</definedName>
    <definedName name="_xlnm.Print_Area" localSheetId="2">'PPTO SAN JUAN '!$A$1:$H$23</definedName>
    <definedName name="Arena_fina" localSheetId="2">[1]Insumos!$D$6</definedName>
    <definedName name="Arena_fina">[2]Insumos!$D$6</definedName>
    <definedName name="Arena_lavada_de_peña" localSheetId="2">[1]Insumos!$D$7</definedName>
    <definedName name="Arena_lavada_de_peña">[2]Insumos!$D$7</definedName>
    <definedName name="Asesor_de_Tráfico">[3]CUADRILLAS!$B$26</definedName>
    <definedName name="Asesor_Legal__Abogado">[3]CUADRILLAS!$B$17</definedName>
    <definedName name="Asfalto">[3]Insumos!$D$11</definedName>
    <definedName name="Auxiliar_de_Transito">[3]CUADRILLAS!$B$27</definedName>
    <definedName name="ayudante" localSheetId="2">[1]CUADRILLAS!$C$8</definedName>
    <definedName name="ayudante">[2]CUADRILLAS!$C$8</definedName>
    <definedName name="Barreras_plasticas_de_Aproximación__Maletines_tipo_Newjersy__o_similar" localSheetId="2">[1]Insumos!$D$24</definedName>
    <definedName name="Barreras_plasticas_de_Aproximación__Maletines_tipo_Newjersy__o_similar">[2]Insumos!$D$24</definedName>
    <definedName name="Barricada_Metalica_con_tres__3__tableros_con_franjas_reflectivas_color_naranja_y_blanco">[3]Insumos!$D$24</definedName>
    <definedName name="Base_granular">[3]Insumos!$D$9</definedName>
    <definedName name="Bordillo_prefabricado__L_80_cm__h__35_cm__b__20_cm">[3]Insumos!#REF!</definedName>
    <definedName name="Buldozer__Potencia_al_volante_de_140_HP__motor_de_2200_RPM__longitud_de_hoja_4_80_m.">'[4]Equipo y transporte'!$D$16</definedName>
    <definedName name="cade" localSheetId="2">[1]CUADRILLAS!$B$12</definedName>
    <definedName name="cade">[2]CUADRILLAS!$B$12</definedName>
    <definedName name="camioneta" localSheetId="2">'[1]Equipo y transporte'!$D$26</definedName>
    <definedName name="camioneta">'[2]Equipo y transporte'!$D$26</definedName>
    <definedName name="Camioneta_D_300" localSheetId="2">'[1]Equipo y transporte'!$D$24</definedName>
    <definedName name="Camioneta_D_300">'[2]Equipo y transporte'!$D$24</definedName>
    <definedName name="Carrotanque_1000_gl" localSheetId="2">'[1]Equipo y transporte'!$D$16</definedName>
    <definedName name="Carrotanque_1000_gl">'[2]Equipo y transporte'!$D$16</definedName>
    <definedName name="Carrotanque_Irrigador_de_asfalto__1000_GALONES_DE_CAPACIDAD">'[3]Equipo y transporte'!$D$23</definedName>
    <definedName name="Cemento_gris__Inlcuye_tranporte_interno_en_obra_cargue_y_descargue" localSheetId="2">[1]Insumos!$D$11</definedName>
    <definedName name="Cemento_gris__Inlcuye_tranporte_interno_en_obra_cargue_y_descargue">[2]Insumos!$D$11</definedName>
    <definedName name="Chaleco_Reflectivo" localSheetId="2">[1]Insumos!$D$36</definedName>
    <definedName name="Chaleco_Reflectivo">[2]Insumos!$D$36</definedName>
    <definedName name="Cinta_Plastica__PELIGRO_NO_PASE" localSheetId="2">[1]Insumos!$D$25</definedName>
    <definedName name="Cinta_Plastica__PELIGRO_NO_PASE">[2]Insumos!$D$25</definedName>
    <definedName name="Compactador_de_Rodillo_POTENCIA__99HP__PESO__8_ton">'[3]Equipo y transporte'!$D$22</definedName>
    <definedName name="Compactador_neumático_de_Potencia_70_HP__peso_de_13_ton">'[3]Equipo y transporte'!$D$21</definedName>
    <definedName name="Compresor__barrido_y_soplado">'[3]Equipo y transporte'!$D$24</definedName>
    <definedName name="Compresor_80HP__con_martillo">'[3]Equipo y transporte'!$D$25</definedName>
    <definedName name="concreto_2000_apartado">'[3]Concretos y morteros'!$G$302</definedName>
    <definedName name="concreto_2000_arboletes">'[3]Concretos y morteros'!$G$580</definedName>
    <definedName name="concreto_2000_carepa">'[3]Concretos y morteros'!$G$820</definedName>
    <definedName name="concreto_2000_chigorodo">'[3]Concretos y morteros'!$G$1062</definedName>
    <definedName name="concreto_2000_mutata">'[3]Concretos y morteros'!$G$1304</definedName>
    <definedName name="concreto_2000_necocli">'[3]Concretos y morteros'!$G$1546</definedName>
    <definedName name="concreto_2000_sanjuan">'[3]Concretos y morteros'!$G$1788</definedName>
    <definedName name="concreto_2000_sanpedro">'[3]Concretos y morteros'!$G$2030</definedName>
    <definedName name="concreto_2000_turbo">'[3]Concretos y morteros'!$G$2272</definedName>
    <definedName name="concreto_2500_apartado">'[3]Concretos y morteros'!$G$257</definedName>
    <definedName name="concreto_2500_arboletes">'[3]Concretos y morteros'!$G$542</definedName>
    <definedName name="concreto_2500_carepa">'[3]Concretos y morteros'!$G$782</definedName>
    <definedName name="concreto_2500_chigorodo">'[3]Concretos y morteros'!$G$1024</definedName>
    <definedName name="concreto_2500_mutata">'[3]Concretos y morteros'!$G$1266</definedName>
    <definedName name="concreto_2500_necocli">'[3]Concretos y morteros'!$G$1508</definedName>
    <definedName name="concreto_2500_sanjuan">'[3]Concretos y morteros'!$G$1750</definedName>
    <definedName name="concreto_2500_sanpedro">'[3]Concretos y morteros'!$G$1992</definedName>
    <definedName name="concreto_2500_turbo">'[3]Concretos y morteros'!$G$2234</definedName>
    <definedName name="Concreto_3000_Apartado">'[3]Concretos y morteros'!$G$213</definedName>
    <definedName name="concreto_3000_arboletes">'[3]Concretos y morteros'!$G$505</definedName>
    <definedName name="concreto_3000_carepa">'[3]Concretos y morteros'!$G$745</definedName>
    <definedName name="concreto_3000_chigorodo">'[3]Concretos y morteros'!$G$987</definedName>
    <definedName name="concreto_3000_mutata">'[3]Concretos y morteros'!$G$1229</definedName>
    <definedName name="concreto_3000_necocli">'[3]Concretos y morteros'!$G$1471</definedName>
    <definedName name="concreto_3000_sanjuan">'[3]Concretos y morteros'!$G$1713</definedName>
    <definedName name="concreto_3000_sanpedro">'[3]Concretos y morteros'!$G$1955</definedName>
    <definedName name="concreto_3000_turbo">'[3]Concretos y morteros'!$G$2197</definedName>
    <definedName name="Contador">[3]CUADRILLAS!$B$23</definedName>
    <definedName name="COSTOS_DIREC" localSheetId="2">#REF!</definedName>
    <definedName name="COSTOS_DIREC">#REF!</definedName>
    <definedName name="DADADAD" localSheetId="1" hidden="1">{#N/A,#N/A,TRUE,"CODIGO DEPENDENCIA"}</definedName>
    <definedName name="DADADAD" localSheetId="2" hidden="1">{#N/A,#N/A,TRUE,"CODIGO DEPENDENCIA"}</definedName>
    <definedName name="DADADAD" hidden="1">{#N/A,#N/A,TRUE,"CODIGO DEPENDENCIA"}</definedName>
    <definedName name="Delineadores_tubulares__Colombinas" localSheetId="2">[1]Insumos!$D$23</definedName>
    <definedName name="Delineadores_tubulares__Colombinas">[2]Insumos!$D$23</definedName>
    <definedName name="Director_de_obra" localSheetId="2">[1]CUADRILLAS!$B$16</definedName>
    <definedName name="Director_de_obra">[2]CUADRILLAS!$B$16</definedName>
    <definedName name="DIS_ASFAL_SANJUAN">'[3]Concretos y morteros'!$B$1566</definedName>
    <definedName name="Disco_abrasivo_corte_de_metal_14" localSheetId="2">[1]Insumos!$D$16</definedName>
    <definedName name="Disco_abrasivo_corte_de_metal_14">[2]Insumos!$D$16</definedName>
    <definedName name="Disolvente_para_pintura__trafíco__acrílico">[3]Insumos!$D$51</definedName>
    <definedName name="DIST_ASFAL_NECO">'[3]Concretos y morteros'!$B$1324</definedName>
    <definedName name="dist_can_arb" localSheetId="2">'[1]Concretos y morteros'!$J$6</definedName>
    <definedName name="dist_can_arb">'[2]Concretos y morteros'!$J$6</definedName>
    <definedName name="dist_can_car" localSheetId="2">'[1]Concretos y morteros'!$J$7</definedName>
    <definedName name="dist_can_car">'[2]Concretos y morteros'!$J$7</definedName>
    <definedName name="dist_can_chi" localSheetId="2">'[1]Concretos y morteros'!$J$8</definedName>
    <definedName name="dist_can_chi">'[2]Concretos y morteros'!$J$8</definedName>
    <definedName name="dist_can_ju" localSheetId="2">'[1]Concretos y morteros'!$J$11</definedName>
    <definedName name="dist_can_ju">'[2]Concretos y morteros'!$J$11</definedName>
    <definedName name="dist_can_mut" localSheetId="2">'[1]Concretos y morteros'!$J$9</definedName>
    <definedName name="dist_can_mut">'[2]Concretos y morteros'!$J$9</definedName>
    <definedName name="dist_can_nec" localSheetId="2">'[1]Concretos y morteros'!$J$10</definedName>
    <definedName name="dist_can_nec">'[2]Concretos y morteros'!$J$10</definedName>
    <definedName name="dist_can_ped" localSheetId="2">'[1]Concretos y morteros'!$J$12</definedName>
    <definedName name="dist_can_ped">'[2]Concretos y morteros'!$J$12</definedName>
    <definedName name="dist_can_tur" localSheetId="2">'[1]Concretos y morteros'!$J$13</definedName>
    <definedName name="dist_can_tur">'[2]Concretos y morteros'!$J$13</definedName>
    <definedName name="dist_cant_Ap" localSheetId="2">'[1]Concretos y morteros'!$J$5</definedName>
    <definedName name="dist_cant_Ap">'[2]Concretos y morteros'!$J$5</definedName>
    <definedName name="dist_esc_apa" localSheetId="2">'[1]Concretos y morteros'!$K$5</definedName>
    <definedName name="dist_esc_apa">'[2]Concretos y morteros'!$K$5</definedName>
    <definedName name="dist_esc_arb" localSheetId="2">'[1]Concretos y morteros'!$K$6</definedName>
    <definedName name="dist_esc_arb">'[2]Concretos y morteros'!$K$6</definedName>
    <definedName name="dist_esc_car" localSheetId="2">'[1]Concretos y morteros'!$K$7</definedName>
    <definedName name="dist_esc_car">'[2]Concretos y morteros'!$K$7</definedName>
    <definedName name="dist_esc_chi" localSheetId="2">'[1]Concretos y morteros'!$K$8</definedName>
    <definedName name="dist_esc_chi">'[2]Concretos y morteros'!$K$8</definedName>
    <definedName name="dist_esc_jua" localSheetId="2">'[1]Concretos y morteros'!$K$11</definedName>
    <definedName name="dist_esc_jua">'[2]Concretos y morteros'!$K$11</definedName>
    <definedName name="dist_esc_mut" localSheetId="2">'[1]Concretos y morteros'!$K$9</definedName>
    <definedName name="dist_esc_mut">'[2]Concretos y morteros'!$K$9</definedName>
    <definedName name="dist_esc_nec" localSheetId="2">'[1]Concretos y morteros'!$K$10</definedName>
    <definedName name="dist_esc_nec">'[2]Concretos y morteros'!$K$10</definedName>
    <definedName name="dist_esc_ped" localSheetId="2">'[1]Concretos y morteros'!$K$12</definedName>
    <definedName name="dist_esc_ped">'[2]Concretos y morteros'!$K$12</definedName>
    <definedName name="dist_esc_tur" localSheetId="2">'[1]Concretos y morteros'!$K$13</definedName>
    <definedName name="dist_esc_tur">'[2]Concretos y morteros'!$K$13</definedName>
    <definedName name="DISTANCIA_BOTADERO_carepa">'[3]Concretos y morteros'!$B$599</definedName>
    <definedName name="DISTANCIA_CANTERA_APARTADOR">'[3]Concretos y morteros'!$B$12</definedName>
    <definedName name="DISTANCIA_CANTERA_ARBOLETES">'[3]Concretos y morteros'!$B$318</definedName>
    <definedName name="DISTANCIA_CANTERA_CAREPA">'[3]Concretos y morteros'!$B$596</definedName>
    <definedName name="DISTANCIA_CANTERA_CHIGORODO">'[3]Concretos y morteros'!$B$838</definedName>
    <definedName name="DISTANCIA_CANTERA_MUTATA">'[3]Concretos y morteros'!$B$1079</definedName>
    <definedName name="DISTANCIA_CANTERA_NECOCLI">'[3]Concretos y morteros'!$B$1322</definedName>
    <definedName name="DISTANCIA_CANTERA_SAN_JUAN">'[3]Concretos y morteros'!$B$1564</definedName>
    <definedName name="DISTANCIA_CANTERA_SAN_PEDRO">'[3]Concretos y morteros'!$B$1806</definedName>
    <definedName name="DISTANCIA_CANTERA_TURBO">'[3]Concretos y morteros'!$B$2048</definedName>
    <definedName name="DISTANCIA_ESCOMBRERA_apartado">'[3]Concretos y morteros'!$B$15</definedName>
    <definedName name="DISTANCIA_ESCOMBRERA_arboletes">'[3]Concretos y morteros'!$B$321</definedName>
    <definedName name="DISTANCIA_ESCOMBRERA_CHIGORODO">'[3]Concretos y morteros'!$B$841</definedName>
    <definedName name="DISTANCIA_ESCOMBRERA_MUTATA">'[3]Concretos y morteros'!$B$1082</definedName>
    <definedName name="DISTANCIA_ESCOMBRERA_NECOCLI">'[3]Concretos y morteros'!$B$1325</definedName>
    <definedName name="DISTANCIA_ESCOMBRERA_SANJUANDEURABA">'[3]Concretos y morteros'!$B$1567</definedName>
    <definedName name="DISTANCIA_ESCOMBRERA_SANPEDRO">'[3]Concretos y morteros'!$B$1809</definedName>
    <definedName name="DISTANCIA_ESCOMBRERA_TURBO">'[3]Concretos y morteros'!$B$2051</definedName>
    <definedName name="DISTANCIA_PLANTA_ASFALTO">'[3]Concretos y morteros'!$B$320</definedName>
    <definedName name="Durmiente_ordinario_2__2">[3]Insumos!#REF!</definedName>
    <definedName name="Emulsión_CRR_1">[3]Insumos!$D$12</definedName>
    <definedName name="Esferas_Reflectivas">[3]Insumos!$D$49</definedName>
    <definedName name="factmas2smlv">'[3]Factor Prestacionas para aiu'!$C$30+1</definedName>
    <definedName name="FACTOR_PRESTACIONAL_1sml">'[4]Factor Prestacionas para aiu'!$B$30+1</definedName>
    <definedName name="Flasher_luminoso_para_barricadas" localSheetId="2">[1]Insumos!$D$26</definedName>
    <definedName name="Flasher_luminoso_para_barricadas">[2]Insumos!$D$26</definedName>
    <definedName name="formaleta_madera" localSheetId="2">'[1]Equipo y transporte'!$D$14</definedName>
    <definedName name="formaleta_madera">'[2]Equipo y transporte'!$D$14</definedName>
    <definedName name="Geotextil_fortex_Bx_40">[3]Insumos!$D$21</definedName>
    <definedName name="Grava" localSheetId="2">[1]Insumos!$D$8</definedName>
    <definedName name="Grava">[2]Insumos!$D$8</definedName>
    <definedName name="Imprevistos" localSheetId="2">#REF!</definedName>
    <definedName name="Imprevistos">#REF!</definedName>
    <definedName name="Ingeniero_ambiental">[3]CUADRILLAS!$B$16</definedName>
    <definedName name="Inspector_de_Obra">[3]CUADRILLAS!$B$14</definedName>
    <definedName name="interventoria_2" localSheetId="2" hidden="1">#REF!</definedName>
    <definedName name="interventoria_2" hidden="1">#REF!</definedName>
    <definedName name="KO" localSheetId="1" hidden="1">#REF!</definedName>
    <definedName name="KO" localSheetId="0" hidden="1">#REF!</definedName>
    <definedName name="KO" localSheetId="2" hidden="1">#REF!</definedName>
    <definedName name="KO" hidden="1">#REF!</definedName>
    <definedName name="Laboratorio" localSheetId="2">#REF!</definedName>
    <definedName name="Laboratorio">#REF!</definedName>
    <definedName name="Limpiador_PVC_x_1_4_de_galón">[3]Insumos!#REF!</definedName>
    <definedName name="Maestro">'[3]Factor Prestacionas para aiu'!#REF!</definedName>
    <definedName name="Maestro_de_Obra" localSheetId="2">[1]CUADRILLAS!$B$13</definedName>
    <definedName name="Maestro_de_Obra">[2]CUADRILLAS!$B$13</definedName>
    <definedName name="Malla_electrosoldada_de_8.5_mm_cada_15_cm">[3]Insumos!#REF!</definedName>
    <definedName name="materiales">[5]MATERIALES!$B$6:$D$403</definedName>
    <definedName name="Mezcladora_trompo_a_gasolina__Inc._combustible" localSheetId="2">'[1]Equipo y transporte'!$D$19</definedName>
    <definedName name="Mezcladora_trompo_a_gasolina__Inc._combustible">'[2]Equipo y transporte'!$D$19</definedName>
    <definedName name="mortero1_3_apartado">'[3]Concretos y morteros'!$G$76</definedName>
    <definedName name="mortero1_3_arboletes">'[3]Concretos y morteros'!$G$392</definedName>
    <definedName name="mortero1_3_carepa">'[3]Concretos y morteros'!$G$633</definedName>
    <definedName name="mortero1_3_chigorodo">'[3]Concretos y morteros'!$G$875</definedName>
    <definedName name="mortero1_3_mutata">'[3]Concretos y morteros'!$G$1116</definedName>
    <definedName name="mortero1_3_necocli">'[3]Concretos y morteros'!$G$1359</definedName>
    <definedName name="mortero1_3_sanjuan">'[3]Concretos y morteros'!$G$1601</definedName>
    <definedName name="mortero1_3_sanpedro">'[3]Concretos y morteros'!$G$1843</definedName>
    <definedName name="mortero1_3_turbo">'[3]Concretos y morteros'!$G$2085</definedName>
    <definedName name="Motoniveladora_120_HP.">'[3]Equipo y transporte'!$D$4</definedName>
    <definedName name="municipios">[6]PRESU!$A$4:$B$266</definedName>
    <definedName name="oficial" localSheetId="2">[1]CUADRILLAS!$C$9</definedName>
    <definedName name="oficial">[2]CUADRILLAS!$C$9</definedName>
    <definedName name="Oficios_Varios">[3]CUADRILLAS!$B$24</definedName>
    <definedName name="Pasavias_en_tela">[3]Insumos!$D$30</definedName>
    <definedName name="Pintura_Acrílica_pura_para_tráfico">[3]Insumos!$D$50</definedName>
    <definedName name="Pitos_para_auxiliares_de_tránsito" localSheetId="2">[1]Insumos!$D$45</definedName>
    <definedName name="Pitos_para_auxiliares_de_tránsito">[2]Insumos!$D$45</definedName>
    <definedName name="Planta_Electrica__Diesel_Gasolina" localSheetId="2">'[1]Equipo y transporte'!$D$29</definedName>
    <definedName name="Planta_Electrica__Diesel_Gasolina">'[2]Equipo y transporte'!$D$29</definedName>
    <definedName name="Poste_en_angulo_de_2_2_1_4_de_3_5m_para_señal" localSheetId="2">[1]Insumos!$D$19</definedName>
    <definedName name="Poste_en_angulo_de_2_2_1_4_de_3_5m_para_señal">[2]Insumos!$D$19</definedName>
    <definedName name="Prestaciones_1" localSheetId="2">#REF!</definedName>
    <definedName name="Prestaciones_1">#REF!</definedName>
    <definedName name="Prestaciones_2" localSheetId="2">#REF!</definedName>
    <definedName name="Prestaciones_2">#REF!</definedName>
    <definedName name="Profesional_SIG">[3]CUADRILLAS!$B$21</definedName>
    <definedName name="Profesional_SISO">[3]CUADRILLAS!$B$20</definedName>
    <definedName name="proyecto" localSheetId="2">#REF!</definedName>
    <definedName name="proyecto">#REF!</definedName>
    <definedName name="Rajón_de_piedra_del_municipio" localSheetId="2">[1]Insumos!$D$10</definedName>
    <definedName name="Rajón_de_piedra_del_municipio">[2]Insumos!$D$10</definedName>
    <definedName name="Rastrillero">[3]CUADRILLAS!$C$8</definedName>
    <definedName name="rendimiento_acero" localSheetId="1">'APU ACEROS '!#REF!</definedName>
    <definedName name="rendimiento_acero">'[7]APU OE-GAVIONES'!#REF!</definedName>
    <definedName name="rendimientoconph">'[7]APU OE-GAVIONES'!#REF!</definedName>
    <definedName name="Residente_de_obra">[3]CUADRILLAS!$B$13</definedName>
    <definedName name="Residente_de_Tráfico">[3]CUADRILLAS!#REF!</definedName>
    <definedName name="Retroexcavadora_de_llantas" localSheetId="2">'[1]Equipo y transporte'!$D$20</definedName>
    <definedName name="Retroexcavadora_de_llantas">'[2]Equipo y transporte'!$D$20</definedName>
    <definedName name="Riel_metalico_3x0.15x0.2m">'[3]Equipo y transporte'!$D$10</definedName>
    <definedName name="Rodillo_vibrante_tanden_autopropulsado_anchura_de_trabajo_100_cm">'[3]Equipo y transporte'!#REF!</definedName>
    <definedName name="Secretaria" localSheetId="2">[1]CUADRILLAS!$B$26</definedName>
    <definedName name="Secretaria">[2]CUADRILLAS!$B$26</definedName>
    <definedName name="Señal__grupo_1_._Tablero_en_lámina_galvanizada_de_75cm_75cm__calibre_16__reflectivo_tipo_1__incluye_poste" localSheetId="2">[1]Insumos!$D$20</definedName>
    <definedName name="Señal__grupo_1_._Tablero_en_lámina_galvanizada_de_75cm_75cm__calibre_16__reflectivo_tipo_1__incluye_poste">[2]Insumos!$D$20</definedName>
    <definedName name="SIO_03_Fin_de_Obra">[3]Insumos!$D$36</definedName>
    <definedName name="SIO_07_Desvio">[3]Insumos!$D$37</definedName>
    <definedName name="SIO_24_Peatones">[3]Insumos!$D$38</definedName>
    <definedName name="smlv" localSheetId="2">#REF!</definedName>
    <definedName name="smlv">#REF!</definedName>
    <definedName name="Soldadura_PVC_wet_bonding_1_8_galón">[3]Insumos!#REF!</definedName>
    <definedName name="SPO_01_Trabajadores_en_la_via">[3]Insumos!$D$31</definedName>
    <definedName name="SPO_02_Maquinaria_en_la_via">[3]Insumos!$D$32</definedName>
    <definedName name="SPO_03_Auxiliar_de_Transito">[3]Insumos!$D$33</definedName>
    <definedName name="SRO_03_pare_siga">[3]Insumos!$D$35</definedName>
    <definedName name="SRO_03_Uno_a_Uno">[3]Insumos!$D$34</definedName>
    <definedName name="SUBBASEPXCOMPACTACION">'[7]APU OE-GAVIONES'!#REF!</definedName>
    <definedName name="Subbse_Granular" localSheetId="2">[1]Insumos!$D$9</definedName>
    <definedName name="Subbse_Granular">[2]Insumos!$D$9</definedName>
    <definedName name="Terminadora_de_asfalto__Finisher___potencia_en_el_volante_174_HP__R_20M3_H__velocidad_de_desplazamiento_114_m_min">'[3]Equipo y transporte'!$D$20</definedName>
    <definedName name="Topo" localSheetId="2">[1]CUADRILLAS!$B$11</definedName>
    <definedName name="Topo">[2]CUADRILLAS!$B$11</definedName>
    <definedName name="TORNILLO_ACERO_3_8__3__AF_GRADO_5__TUERCA_ARANDELA">[3]Insumos!#REF!</definedName>
    <definedName name="Transporte_volco" localSheetId="2">'[1]Equipo y transporte'!$D$18</definedName>
    <definedName name="Transporte_volco">'[2]Equipo y transporte'!$D$18</definedName>
    <definedName name="Tronzadora">'[3]Equipo y transporte'!$D$8</definedName>
    <definedName name="Tubería_PVC_alcantarillado_36___Inc.Transporte" localSheetId="2">[1]Insumos!$D$17</definedName>
    <definedName name="Tubería_PVC_alcantarillado_36___Inc.Transporte">[2]Insumos!$D$17</definedName>
    <definedName name="Tubo_rectangular_100x40x1.5_mm" localSheetId="2">[1]Insumos!$D$48</definedName>
    <definedName name="Tubo_rectangular_100x40x1.5_mm">[2]Insumos!$D$48</definedName>
    <definedName name="Utilidad" localSheetId="2">#REF!</definedName>
    <definedName name="Utilidad">#REF!</definedName>
    <definedName name="Vehiculo__Tipo_pickup" localSheetId="2">#REF!</definedName>
    <definedName name="Vehiculo__Tipo_pickup">#REF!</definedName>
    <definedName name="Vehiculo_delineador">'[3]Equipo y transporte'!$D$26</definedName>
    <definedName name="Vibrador_a_gasolina" localSheetId="2">'[1]Equipo y transporte'!$D$11</definedName>
    <definedName name="Vibrador_a_gasolina">'[2]Equipo y transporte'!$D$11</definedName>
    <definedName name="vibrocompactador_de_8_t." localSheetId="2">'[1]Equipo y transporte'!$D$12</definedName>
    <definedName name="vibrocompactador_de_8_t.">'[2]Equipo y transporte'!$D$12</definedName>
    <definedName name="Vigilante">[3]CUADRILLAS!$B$19</definedName>
    <definedName name="Volqueta__6_m³">'[3]Equipo y transporte'!$D$12</definedName>
    <definedName name="Volqueta__6m³__cargue_manual__botadero_adicional_mayor_20_km">'[3]Equipo y transporte'!#REF!</definedName>
    <definedName name="Volqueta_6_m³__cargue_manual__botadero_hasta_20_km">'[3]Equipo y transporte'!#REF!</definedName>
    <definedName name="w" localSheetId="1" hidden="1">#REF!</definedName>
    <definedName name="w" localSheetId="0" hidden="1">#REF!</definedName>
    <definedName name="w" localSheetId="2" hidden="1">#REF!</definedName>
    <definedName name="w" hidden="1">#REF!</definedName>
    <definedName name="wrn.ar." localSheetId="1" hidden="1">{#N/A,#N/A,TRUE,"CODIGO DEPENDENCIA"}</definedName>
    <definedName name="wrn.ar." localSheetId="2" hidden="1">{#N/A,#N/A,TRUE,"CODIGO DEPENDENCIA"}</definedName>
    <definedName name="wrn.ar." hidden="1">{#N/A,#N/A,TRUE,"CODIGO DEPENDENCIA"}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3" l="1"/>
  <c r="D39" i="3" s="1"/>
  <c r="B38" i="3"/>
  <c r="D38" i="3" s="1"/>
  <c r="F34" i="3"/>
  <c r="G35" i="3" s="1"/>
  <c r="F29" i="3"/>
  <c r="D22" i="3"/>
  <c r="F22" i="3" s="1"/>
  <c r="D21" i="3"/>
  <c r="F21" i="3" s="1"/>
  <c r="D20" i="3"/>
  <c r="F20" i="3" s="1"/>
  <c r="B17" i="3"/>
  <c r="F42" i="3" s="1"/>
  <c r="B16" i="3"/>
  <c r="B10" i="2" s="1"/>
  <c r="G15" i="3"/>
  <c r="G17" i="3" s="1"/>
  <c r="B15" i="3"/>
  <c r="E29" i="1"/>
  <c r="B29" i="1"/>
  <c r="D29" i="1" s="1"/>
  <c r="B28" i="1"/>
  <c r="D28" i="1" s="1"/>
  <c r="F28" i="1" s="1"/>
  <c r="F24" i="1"/>
  <c r="G25" i="1" s="1"/>
  <c r="F19" i="1"/>
  <c r="E13" i="1"/>
  <c r="D13" i="1"/>
  <c r="F13" i="1" s="1"/>
  <c r="D12" i="1"/>
  <c r="F12" i="1" s="1"/>
  <c r="F11" i="1"/>
  <c r="B8" i="1"/>
  <c r="F32" i="1" s="1"/>
  <c r="B7" i="1"/>
  <c r="B9" i="2" s="1"/>
  <c r="G6" i="1"/>
  <c r="G8" i="1" s="1"/>
  <c r="B6" i="1"/>
  <c r="F39" i="3" l="1"/>
  <c r="F38" i="3"/>
  <c r="G40" i="3" s="1"/>
  <c r="F28" i="3" s="1"/>
  <c r="G31" i="3" s="1"/>
  <c r="F24" i="3"/>
  <c r="G25" i="3" s="1"/>
  <c r="F14" i="1"/>
  <c r="F29" i="1"/>
  <c r="G30" i="1" s="1"/>
  <c r="F18" i="1" s="1"/>
  <c r="G21" i="1" s="1"/>
  <c r="G15" i="1"/>
  <c r="G42" i="3" l="1"/>
  <c r="F10" i="2" s="1"/>
  <c r="G10" i="2" s="1"/>
  <c r="G32" i="1"/>
  <c r="F9" i="2" s="1"/>
  <c r="G9" i="2" s="1"/>
  <c r="G11" i="2" l="1"/>
</calcChain>
</file>

<file path=xl/sharedStrings.xml><?xml version="1.0" encoding="utf-8"?>
<sst xmlns="http://schemas.openxmlformats.org/spreadsheetml/2006/main" count="122" uniqueCount="61">
  <si>
    <t>ANALISIS DE PRECIOS UNITARIOS</t>
  </si>
  <si>
    <t>CAPITULO: 2</t>
  </si>
  <si>
    <t xml:space="preserve">Construcción obras de drenaje </t>
  </si>
  <si>
    <t>Municipio:</t>
  </si>
  <si>
    <t>ACTIVIDAD GENERAL:2.4</t>
  </si>
  <si>
    <t>UNIDAD</t>
  </si>
  <si>
    <t>ACTIVIDAD:</t>
  </si>
  <si>
    <t>ITEM:</t>
  </si>
  <si>
    <t>I. MATERIALES EN OBRA</t>
  </si>
  <si>
    <t>Descripción</t>
  </si>
  <si>
    <t>Unidad</t>
  </si>
  <si>
    <t>Precio-Unit.</t>
  </si>
  <si>
    <t>Cantidad</t>
  </si>
  <si>
    <t>Valor Unitario</t>
  </si>
  <si>
    <t>Concreto de 210 kg/cm2</t>
  </si>
  <si>
    <t>m3</t>
  </si>
  <si>
    <t>Alambre negro no. 17 amarre fijación</t>
  </si>
  <si>
    <t>kg</t>
  </si>
  <si>
    <t>formaleta madera</t>
  </si>
  <si>
    <t>m</t>
  </si>
  <si>
    <t>Desperdicio (5%)</t>
  </si>
  <si>
    <t>Sub-Total</t>
  </si>
  <si>
    <t>II. EQUIPO Y HERRAMIENTAS</t>
  </si>
  <si>
    <t>Tipo</t>
  </si>
  <si>
    <t>Tarifa/Dia</t>
  </si>
  <si>
    <t>Rendimiento</t>
  </si>
  <si>
    <t>Herraminetas menores (5%m.o)</t>
  </si>
  <si>
    <t>Vibrador de concreto</t>
  </si>
  <si>
    <t>Gasolina</t>
  </si>
  <si>
    <t xml:space="preserve">  </t>
  </si>
  <si>
    <t>III. TRANSPORTES</t>
  </si>
  <si>
    <t>Materiales</t>
  </si>
  <si>
    <t xml:space="preserve">Vol-Peso </t>
  </si>
  <si>
    <t>Distancia</t>
  </si>
  <si>
    <t>M3/Km</t>
  </si>
  <si>
    <t>Tarifa</t>
  </si>
  <si>
    <t>IV. MANO DE OBRA</t>
  </si>
  <si>
    <t>Trabajador o Cuadrilla</t>
  </si>
  <si>
    <t>Jornal</t>
  </si>
  <si>
    <t>Prestaciones</t>
  </si>
  <si>
    <t>Jornal/total</t>
  </si>
  <si>
    <t>Oficial (2)</t>
  </si>
  <si>
    <t>Ayudante(5)</t>
  </si>
  <si>
    <t>Total Costos Directos</t>
  </si>
  <si>
    <t>San Juan de Urabá</t>
  </si>
  <si>
    <t>VALOR DE LA PROPUESTA</t>
  </si>
  <si>
    <t>Frente de obra:</t>
  </si>
  <si>
    <t>Actividad / Descripción</t>
  </si>
  <si>
    <t>Valor Total</t>
  </si>
  <si>
    <t>TOTAL COSTOS DIRECTOS:</t>
  </si>
  <si>
    <t xml:space="preserve">OBRA COMPLEMENTARIA - CONSTRUCCION DE AJUSTES DE ALCANTARILLAS </t>
  </si>
  <si>
    <t>ACTIVIDAD GENERAL:2.3</t>
  </si>
  <si>
    <t>Acero de refuerzo 60000psi</t>
  </si>
  <si>
    <t>Disco abrasivo corte de metal 14"</t>
  </si>
  <si>
    <t>un</t>
  </si>
  <si>
    <t>Tornzadora 14"</t>
  </si>
  <si>
    <t>Electrica</t>
  </si>
  <si>
    <t>Oficial (1)</t>
  </si>
  <si>
    <t>Ayudante(2)</t>
  </si>
  <si>
    <t>SAN JUAN DE URABÁ</t>
  </si>
  <si>
    <t>Damaquiel - Cedrito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</si>
</sst>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164" formatCode="[$$-240A]#,##0.0"/>
    <numFmt numFmtId="165" formatCode="[$$-240A]#,##0.00;[Red][$$-240A]#,##0.00"/>
    <numFmt numFmtId="166" formatCode="[$$-240A]#,##0.00"/>
    <numFmt numFmtId="167" formatCode="[$$-240A]#,##0;[Red][$$-240A]#,##0"/>
    <numFmt numFmtId="168" formatCode="_-&quot;$&quot;\ * #,##0_-;\-&quot;$&quot;\ * #,##0_-;_-&quot;$&quot;\ * &quot;-&quot;??_-;_-@_-"/>
    <numFmt numFmtId="169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/>
    <xf numFmtId="0" fontId="3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166" fontId="3" fillId="2" borderId="4" xfId="0" applyNumberFormat="1" applyFont="1" applyFill="1" applyBorder="1"/>
    <xf numFmtId="165" fontId="5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/>
    <xf numFmtId="2" fontId="4" fillId="2" borderId="4" xfId="0" applyNumberFormat="1" applyFont="1" applyFill="1" applyBorder="1" applyAlignment="1">
      <alignment horizontal="center" vertical="center"/>
    </xf>
    <xf numFmtId="167" fontId="4" fillId="2" borderId="4" xfId="0" applyNumberFormat="1" applyFont="1" applyFill="1" applyBorder="1" applyAlignment="1">
      <alignment horizontal="center" vertical="center" wrapText="1"/>
    </xf>
    <xf numFmtId="10" fontId="4" fillId="2" borderId="4" xfId="2" applyNumberFormat="1" applyFont="1" applyFill="1" applyBorder="1" applyAlignment="1">
      <alignment horizontal="center" vertical="center"/>
    </xf>
    <xf numFmtId="167" fontId="4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/>
    <xf numFmtId="164" fontId="3" fillId="2" borderId="4" xfId="0" applyNumberFormat="1" applyFont="1" applyFill="1" applyBorder="1"/>
    <xf numFmtId="0" fontId="3" fillId="2" borderId="0" xfId="0" applyFont="1" applyFill="1"/>
    <xf numFmtId="0" fontId="2" fillId="4" borderId="4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8" fontId="0" fillId="0" borderId="20" xfId="1" applyNumberFormat="1" applyFont="1" applyBorder="1" applyAlignment="1">
      <alignment horizontal="center" vertical="center"/>
    </xf>
    <xf numFmtId="168" fontId="2" fillId="0" borderId="21" xfId="1" applyNumberFormat="1" applyFont="1" applyBorder="1" applyAlignment="1">
      <alignment horizontal="center" vertical="center"/>
    </xf>
    <xf numFmtId="168" fontId="2" fillId="3" borderId="25" xfId="0" applyNumberFormat="1" applyFont="1" applyFill="1" applyBorder="1" applyAlignment="1">
      <alignment vertical="center"/>
    </xf>
    <xf numFmtId="169" fontId="4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22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CVTU%202020/PRESUPUESTO/PRESUPUESTO%20DEFINITIVO%20CO%20-%20182%20.V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ECMEDIC/CVTU2020%20-%20TECMEDIC/PRESUPUESTO%20DEFINITIVO%20CO%20-%20182%20.V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LUCHO/PROYECTO%20NUEVO%20URABA%20N001/PRESUPUESTO%20uraba%202019/PRESUPUESTO%20VIAS%20TERCIARIAS%20PLACA%20HUELLA%20Y%20ASFALT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rupotecmedics.a.s\Library\Containers\com.microsoft.Excel\Data\Desktop\PROYECTO%202019\PRESUPUESTO%20uraba%202019\PRESUPUESTO%20VIAS%20TERCIARIAS%20PLACA%20HUELLA%20Y%20ASFALT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CTOS/DIRECTOS/MUNICIPIO%20DE%20SANTA%20FE/PRESUPUESTO/PRESUPUESTO%20PAVIMENTO%20SANTA%20FE_Versi&#243;n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grupotecmedics.a.s\Library\Containers\com.microsoft.Excel\Data\Desktop\PROYECTO%202019\PRESUPUESTO%20uraba%202019\cantidades%20de%20obr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ANEXO%207%20APU%20y%20PPTO%20gaviones%20Mutat&#2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o"/>
      <sheetName val="A.I.U (modificado)"/>
      <sheetName val="A.I.U"/>
      <sheetName val="P.A.G.A"/>
      <sheetName val="PManejo de transito"/>
      <sheetName val="Caracterización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2.1"/>
      <sheetName val="2.2"/>
      <sheetName val="2.3"/>
      <sheetName val="2.4"/>
      <sheetName val="2.5"/>
      <sheetName val="2.6"/>
      <sheetName val="2.7"/>
      <sheetName val="3.1"/>
      <sheetName val="4.1"/>
      <sheetName val="F. P. AIU"/>
      <sheetName val="Apu Valla"/>
      <sheetName val="Analisis Baños"/>
      <sheetName val="FM CARCTERIZA"/>
      <sheetName val="APU PMT"/>
      <sheetName val="Insumos"/>
      <sheetName val="Concretos y morteros"/>
      <sheetName val="Equipo y transporte"/>
      <sheetName val="CUADRILLAS"/>
      <sheetName val="Rend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3090</v>
          </cell>
        </row>
        <row r="5">
          <cell r="D5">
            <v>4950</v>
          </cell>
        </row>
        <row r="6">
          <cell r="D6">
            <v>31500</v>
          </cell>
        </row>
        <row r="7">
          <cell r="D7">
            <v>45250</v>
          </cell>
        </row>
        <row r="8">
          <cell r="D8">
            <v>55400</v>
          </cell>
        </row>
        <row r="9">
          <cell r="D9">
            <v>37500</v>
          </cell>
        </row>
        <row r="10">
          <cell r="D10">
            <v>56000</v>
          </cell>
        </row>
        <row r="11">
          <cell r="D11">
            <v>550.58823529411768</v>
          </cell>
        </row>
        <row r="15">
          <cell r="D15">
            <v>75</v>
          </cell>
        </row>
        <row r="16">
          <cell r="D16">
            <v>14500</v>
          </cell>
        </row>
        <row r="17">
          <cell r="D17">
            <v>390000</v>
          </cell>
        </row>
        <row r="19">
          <cell r="D19">
            <v>80907</v>
          </cell>
        </row>
        <row r="20">
          <cell r="D20">
            <v>227767</v>
          </cell>
        </row>
        <row r="23">
          <cell r="D23">
            <v>48000</v>
          </cell>
        </row>
        <row r="24">
          <cell r="D24">
            <v>520000</v>
          </cell>
        </row>
        <row r="25">
          <cell r="D25">
            <v>1.8</v>
          </cell>
        </row>
        <row r="26">
          <cell r="D26">
            <v>85000</v>
          </cell>
        </row>
        <row r="36">
          <cell r="D36">
            <v>15000</v>
          </cell>
        </row>
        <row r="45">
          <cell r="D45">
            <v>17900</v>
          </cell>
        </row>
        <row r="48">
          <cell r="D48">
            <v>13048</v>
          </cell>
        </row>
      </sheetData>
      <sheetData sheetId="30">
        <row r="5">
          <cell r="J5">
            <v>37</v>
          </cell>
          <cell r="K5">
            <v>3.11</v>
          </cell>
        </row>
        <row r="6">
          <cell r="J6">
            <v>87.2</v>
          </cell>
          <cell r="K6">
            <v>5</v>
          </cell>
        </row>
        <row r="7">
          <cell r="J7">
            <v>32.9</v>
          </cell>
          <cell r="K7">
            <v>1.8</v>
          </cell>
        </row>
        <row r="8">
          <cell r="J8">
            <v>29.15</v>
          </cell>
          <cell r="K8">
            <v>3.5</v>
          </cell>
        </row>
        <row r="9">
          <cell r="J9">
            <v>46.2</v>
          </cell>
          <cell r="K9">
            <v>5.3</v>
          </cell>
        </row>
        <row r="10">
          <cell r="J10">
            <v>50.63</v>
          </cell>
          <cell r="K10">
            <v>1.7</v>
          </cell>
        </row>
        <row r="11">
          <cell r="J11">
            <v>41.5</v>
          </cell>
          <cell r="K11">
            <v>2.35</v>
          </cell>
        </row>
        <row r="12">
          <cell r="J12">
            <v>110</v>
          </cell>
          <cell r="K12">
            <v>2.8</v>
          </cell>
        </row>
        <row r="13">
          <cell r="J13">
            <v>65.3</v>
          </cell>
          <cell r="K13">
            <v>3.53</v>
          </cell>
        </row>
      </sheetData>
      <sheetData sheetId="31">
        <row r="11">
          <cell r="D11">
            <v>7800</v>
          </cell>
        </row>
        <row r="12">
          <cell r="D12">
            <v>125000</v>
          </cell>
        </row>
        <row r="14">
          <cell r="D14">
            <v>3600</v>
          </cell>
        </row>
        <row r="16">
          <cell r="D16">
            <v>75000</v>
          </cell>
        </row>
        <row r="18">
          <cell r="D18">
            <v>1300</v>
          </cell>
        </row>
        <row r="19">
          <cell r="D19">
            <v>68000</v>
          </cell>
        </row>
        <row r="20">
          <cell r="D20">
            <v>120000</v>
          </cell>
        </row>
        <row r="24">
          <cell r="D24">
            <v>55000</v>
          </cell>
        </row>
        <row r="26">
          <cell r="D26">
            <v>6000000</v>
          </cell>
        </row>
        <row r="29">
          <cell r="D29">
            <v>55000</v>
          </cell>
        </row>
      </sheetData>
      <sheetData sheetId="32">
        <row r="8">
          <cell r="C8">
            <v>27604</v>
          </cell>
        </row>
        <row r="9">
          <cell r="C9">
            <v>41406</v>
          </cell>
        </row>
        <row r="11">
          <cell r="B11">
            <v>2898406</v>
          </cell>
        </row>
        <row r="12">
          <cell r="B12">
            <v>1656232</v>
          </cell>
        </row>
        <row r="13">
          <cell r="B13">
            <v>1739043.6</v>
          </cell>
        </row>
        <row r="16">
          <cell r="B16">
            <v>6624928</v>
          </cell>
        </row>
        <row r="26">
          <cell r="B26">
            <v>1107336</v>
          </cell>
        </row>
      </sheetData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o"/>
      <sheetName val="A.I.U"/>
      <sheetName val="P.A.G.A"/>
      <sheetName val="PManejo de transito"/>
      <sheetName val="Caracterización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2.1"/>
      <sheetName val="2.2"/>
      <sheetName val="2.3"/>
      <sheetName val="2.4"/>
      <sheetName val="2.5"/>
      <sheetName val="2.6"/>
      <sheetName val="2.7"/>
      <sheetName val="3.1"/>
      <sheetName val="4.1"/>
      <sheetName val="F. P. AIU"/>
      <sheetName val="Apu Valla"/>
      <sheetName val="Analisis Baños"/>
      <sheetName val="FM CARCTERIZA"/>
      <sheetName val="APU PMT"/>
      <sheetName val="Insumos"/>
      <sheetName val="Concretos y morteros"/>
      <sheetName val="Equipo y transporte"/>
      <sheetName val="CUADRILLAS"/>
      <sheetName val="Rendimiento"/>
    </sheetNames>
    <sheetDataSet>
      <sheetData sheetId="0">
        <row r="116">
          <cell r="C116" t="str">
            <v>Acero de refuerzo fy 4.200MPA</v>
          </cell>
          <cell r="D116" t="str">
            <v>kg</v>
          </cell>
        </row>
        <row r="123">
          <cell r="A123" t="str">
            <v>2.3.7</v>
          </cell>
          <cell r="C123" t="str">
            <v>Acero de refuerzo fy 4.200MPA. Municipio de San Juan de Urabá</v>
          </cell>
        </row>
        <row r="126">
          <cell r="C126" t="str">
            <v>Concreto resistencia 21MPA (D) (Estructuras)</v>
          </cell>
          <cell r="D126" t="str">
            <v>m³</v>
          </cell>
        </row>
        <row r="133">
          <cell r="A133" t="str">
            <v>2.4.7</v>
          </cell>
          <cell r="C133" t="str">
            <v>Concreto resistencia 21MPA (D)(Estructuras). Municipio de San Juan de Urabá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D4">
            <v>3090</v>
          </cell>
        </row>
        <row r="5">
          <cell r="D5">
            <v>4950</v>
          </cell>
        </row>
        <row r="6">
          <cell r="D6">
            <v>31500</v>
          </cell>
        </row>
        <row r="7">
          <cell r="D7">
            <v>45250</v>
          </cell>
        </row>
        <row r="8">
          <cell r="D8">
            <v>55400</v>
          </cell>
        </row>
        <row r="9">
          <cell r="D9">
            <v>37500</v>
          </cell>
        </row>
        <row r="10">
          <cell r="D10">
            <v>56000</v>
          </cell>
        </row>
        <row r="11">
          <cell r="D11">
            <v>550.58823529411768</v>
          </cell>
        </row>
        <row r="15">
          <cell r="D15">
            <v>75</v>
          </cell>
        </row>
        <row r="16">
          <cell r="D16">
            <v>14500</v>
          </cell>
        </row>
        <row r="17">
          <cell r="D17">
            <v>390000</v>
          </cell>
        </row>
        <row r="19">
          <cell r="D19">
            <v>80907</v>
          </cell>
        </row>
        <row r="20">
          <cell r="D20">
            <v>227767</v>
          </cell>
        </row>
        <row r="23">
          <cell r="D23">
            <v>48000</v>
          </cell>
        </row>
        <row r="24">
          <cell r="D24">
            <v>520000</v>
          </cell>
        </row>
        <row r="25">
          <cell r="D25">
            <v>1.8</v>
          </cell>
        </row>
        <row r="26">
          <cell r="D26">
            <v>85000</v>
          </cell>
        </row>
        <row r="36">
          <cell r="D36">
            <v>15000</v>
          </cell>
        </row>
        <row r="45">
          <cell r="D45">
            <v>17900</v>
          </cell>
        </row>
        <row r="48">
          <cell r="D48">
            <v>13048</v>
          </cell>
        </row>
      </sheetData>
      <sheetData sheetId="29">
        <row r="5">
          <cell r="J5">
            <v>37</v>
          </cell>
          <cell r="K5">
            <v>3.11</v>
          </cell>
        </row>
        <row r="6">
          <cell r="J6">
            <v>87.2</v>
          </cell>
          <cell r="K6">
            <v>5</v>
          </cell>
        </row>
        <row r="7">
          <cell r="J7">
            <v>32.9</v>
          </cell>
          <cell r="K7">
            <v>1.8</v>
          </cell>
        </row>
        <row r="8">
          <cell r="J8">
            <v>29.15</v>
          </cell>
          <cell r="K8">
            <v>3.5</v>
          </cell>
        </row>
        <row r="9">
          <cell r="J9">
            <v>46.2</v>
          </cell>
          <cell r="K9">
            <v>5.3</v>
          </cell>
        </row>
        <row r="10">
          <cell r="J10">
            <v>50.63</v>
          </cell>
          <cell r="K10">
            <v>1.7</v>
          </cell>
        </row>
        <row r="11">
          <cell r="J11">
            <v>41.5</v>
          </cell>
          <cell r="K11">
            <v>2.35</v>
          </cell>
        </row>
        <row r="12">
          <cell r="J12">
            <v>110</v>
          </cell>
          <cell r="K12">
            <v>2.8</v>
          </cell>
        </row>
        <row r="13">
          <cell r="J13">
            <v>65.3</v>
          </cell>
          <cell r="K13">
            <v>3.53</v>
          </cell>
        </row>
      </sheetData>
      <sheetData sheetId="30">
        <row r="11">
          <cell r="D11">
            <v>7800</v>
          </cell>
        </row>
        <row r="12">
          <cell r="D12">
            <v>125000</v>
          </cell>
        </row>
        <row r="14">
          <cell r="D14">
            <v>3600</v>
          </cell>
        </row>
        <row r="16">
          <cell r="D16">
            <v>75000</v>
          </cell>
        </row>
        <row r="18">
          <cell r="D18">
            <v>1300</v>
          </cell>
        </row>
        <row r="19">
          <cell r="D19">
            <v>68000</v>
          </cell>
        </row>
        <row r="20">
          <cell r="D20">
            <v>120000</v>
          </cell>
        </row>
        <row r="24">
          <cell r="D24">
            <v>55000</v>
          </cell>
        </row>
        <row r="26">
          <cell r="D26">
            <v>6000000</v>
          </cell>
        </row>
        <row r="29">
          <cell r="D29">
            <v>55000</v>
          </cell>
        </row>
      </sheetData>
      <sheetData sheetId="31">
        <row r="8">
          <cell r="C8">
            <v>27604</v>
          </cell>
        </row>
        <row r="9">
          <cell r="C9">
            <v>41406</v>
          </cell>
        </row>
        <row r="11">
          <cell r="B11">
            <v>2898406</v>
          </cell>
        </row>
        <row r="12">
          <cell r="B12">
            <v>1656232</v>
          </cell>
        </row>
        <row r="13">
          <cell r="B13">
            <v>1739043.6</v>
          </cell>
        </row>
        <row r="16">
          <cell r="B16">
            <v>6624928</v>
          </cell>
        </row>
        <row r="26">
          <cell r="B26">
            <v>1107336</v>
          </cell>
        </row>
      </sheetData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Presupuesto capitulos"/>
      <sheetName val="Pto.POR MUNICIPIO"/>
      <sheetName val="A.I.U"/>
      <sheetName val="APU CAPITULO 1"/>
      <sheetName val="APU CAPITULO 2"/>
      <sheetName val="APU CAPITULO 3"/>
      <sheetName val="APU CAPITULO 4"/>
      <sheetName val="P.A.G.A"/>
      <sheetName val="Rendimiento"/>
      <sheetName val="CUADRILLAS"/>
      <sheetName val="Factor Prestacionas para aiu"/>
      <sheetName val="MEMORIAS CURVAS"/>
      <sheetName val="4.6"/>
      <sheetName val="4.7"/>
      <sheetName val="4.8"/>
      <sheetName val="4.9"/>
      <sheetName val="4.10"/>
      <sheetName val="4.11"/>
      <sheetName val="4.13"/>
      <sheetName val="4.17"/>
      <sheetName val="4.19"/>
      <sheetName val="4.20"/>
      <sheetName val="4.21"/>
      <sheetName val="4.22"/>
      <sheetName val="4.23"/>
      <sheetName val="4.24"/>
      <sheetName val="4.25"/>
      <sheetName val="4.26"/>
      <sheetName val="4.27"/>
      <sheetName val="4.28"/>
      <sheetName val="4.29"/>
      <sheetName val="4.30"/>
      <sheetName val="4.32"/>
      <sheetName val="4.33"/>
      <sheetName val="4.34"/>
      <sheetName val="4.35"/>
      <sheetName val="4.36"/>
      <sheetName val="PManejo de transito"/>
      <sheetName val="APU PMT"/>
      <sheetName val="Caracterización"/>
      <sheetName val="Insumos"/>
      <sheetName val="Concretos y morteros"/>
      <sheetName val="Equipo y transporte"/>
      <sheetName val="Factor Multiplicador"/>
      <sheetName val="Interventoria"/>
      <sheetName val="Precios p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C6">
            <v>26041</v>
          </cell>
        </row>
        <row r="8">
          <cell r="C8">
            <v>39062</v>
          </cell>
        </row>
        <row r="13">
          <cell r="B13">
            <v>3124968</v>
          </cell>
        </row>
        <row r="14">
          <cell r="B14">
            <v>1796856.5999999999</v>
          </cell>
        </row>
        <row r="16">
          <cell r="B16">
            <v>2343726</v>
          </cell>
        </row>
        <row r="17">
          <cell r="B17">
            <v>3906210</v>
          </cell>
        </row>
        <row r="18">
          <cell r="B18">
            <v>1562484</v>
          </cell>
        </row>
        <row r="19">
          <cell r="B19">
            <v>1562484</v>
          </cell>
        </row>
        <row r="20">
          <cell r="B20">
            <v>1953105</v>
          </cell>
        </row>
        <row r="21">
          <cell r="B21">
            <v>2734347</v>
          </cell>
        </row>
        <row r="23">
          <cell r="B23">
            <v>2578098.6</v>
          </cell>
        </row>
        <row r="24">
          <cell r="B24">
            <v>781242</v>
          </cell>
        </row>
        <row r="26">
          <cell r="B26">
            <v>2343726</v>
          </cell>
        </row>
        <row r="27">
          <cell r="B27">
            <v>781242</v>
          </cell>
        </row>
      </sheetData>
      <sheetData sheetId="11" refreshError="1">
        <row r="4">
          <cell r="B4">
            <v>781242</v>
          </cell>
        </row>
        <row r="30">
          <cell r="C30">
            <v>0.59099999999999997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>
        <row r="4">
          <cell r="D4">
            <v>2890</v>
          </cell>
        </row>
        <row r="9">
          <cell r="D9">
            <v>55750</v>
          </cell>
        </row>
        <row r="11">
          <cell r="D11">
            <v>558664</v>
          </cell>
        </row>
        <row r="12">
          <cell r="D12">
            <v>1304</v>
          </cell>
        </row>
        <row r="21">
          <cell r="D21">
            <v>6215</v>
          </cell>
        </row>
        <row r="24">
          <cell r="D24">
            <v>305000</v>
          </cell>
        </row>
        <row r="30">
          <cell r="D30">
            <v>250000</v>
          </cell>
        </row>
        <row r="31">
          <cell r="D31">
            <v>136255</v>
          </cell>
        </row>
        <row r="32">
          <cell r="D32">
            <v>136255</v>
          </cell>
        </row>
        <row r="33">
          <cell r="D33">
            <v>136255</v>
          </cell>
        </row>
        <row r="34">
          <cell r="D34">
            <v>136255</v>
          </cell>
        </row>
        <row r="35">
          <cell r="D35">
            <v>43237</v>
          </cell>
        </row>
        <row r="36">
          <cell r="D36">
            <v>136255</v>
          </cell>
        </row>
        <row r="37">
          <cell r="D37">
            <v>136255</v>
          </cell>
        </row>
        <row r="38">
          <cell r="D38">
            <v>136255</v>
          </cell>
        </row>
        <row r="49">
          <cell r="D49">
            <v>4810</v>
          </cell>
        </row>
        <row r="50">
          <cell r="D50">
            <v>75590</v>
          </cell>
        </row>
        <row r="51">
          <cell r="D51">
            <v>25150</v>
          </cell>
        </row>
      </sheetData>
      <sheetData sheetId="42" refreshError="1">
        <row r="12">
          <cell r="B12">
            <v>27.8</v>
          </cell>
        </row>
        <row r="15">
          <cell r="B15">
            <v>3.9</v>
          </cell>
        </row>
        <row r="76">
          <cell r="G76">
            <v>391103</v>
          </cell>
        </row>
        <row r="213">
          <cell r="G213">
            <v>386486</v>
          </cell>
        </row>
        <row r="257">
          <cell r="G257">
            <v>369216</v>
          </cell>
        </row>
        <row r="302">
          <cell r="G302">
            <v>328864</v>
          </cell>
        </row>
        <row r="318">
          <cell r="B318">
            <v>82.6</v>
          </cell>
        </row>
        <row r="320">
          <cell r="B320" t="str">
            <v>N/A</v>
          </cell>
        </row>
        <row r="321">
          <cell r="B321">
            <v>4.3</v>
          </cell>
        </row>
        <row r="392">
          <cell r="G392">
            <v>468993</v>
          </cell>
        </row>
        <row r="505">
          <cell r="G505">
            <v>486529</v>
          </cell>
        </row>
        <row r="542">
          <cell r="G542">
            <v>476405</v>
          </cell>
        </row>
        <row r="580">
          <cell r="G580">
            <v>435751</v>
          </cell>
        </row>
        <row r="596">
          <cell r="B596">
            <v>35</v>
          </cell>
        </row>
        <row r="599">
          <cell r="B599">
            <v>4.7</v>
          </cell>
        </row>
        <row r="633">
          <cell r="G633">
            <v>401337</v>
          </cell>
        </row>
        <row r="745">
          <cell r="G745">
            <v>404730</v>
          </cell>
        </row>
        <row r="782">
          <cell r="G782">
            <v>383299</v>
          </cell>
        </row>
        <row r="820">
          <cell r="G820">
            <v>344508</v>
          </cell>
        </row>
        <row r="838">
          <cell r="B838">
            <v>8.6</v>
          </cell>
        </row>
        <row r="841">
          <cell r="B841">
            <v>4</v>
          </cell>
        </row>
        <row r="875">
          <cell r="G875">
            <v>363813</v>
          </cell>
        </row>
        <row r="987">
          <cell r="G987">
            <v>356534</v>
          </cell>
        </row>
        <row r="1024">
          <cell r="G1024">
            <v>331661</v>
          </cell>
        </row>
        <row r="1062">
          <cell r="G1062">
            <v>293902</v>
          </cell>
        </row>
        <row r="1079">
          <cell r="B1079">
            <v>28.8</v>
          </cell>
        </row>
        <row r="1082">
          <cell r="B1082">
            <v>4.5</v>
          </cell>
        </row>
        <row r="1116">
          <cell r="G1116">
            <v>392524</v>
          </cell>
        </row>
        <row r="1229">
          <cell r="G1229">
            <v>393411</v>
          </cell>
        </row>
        <row r="1266">
          <cell r="G1266">
            <v>371172</v>
          </cell>
        </row>
        <row r="1304">
          <cell r="G1304">
            <v>332623</v>
          </cell>
        </row>
        <row r="1322">
          <cell r="B1322">
            <v>23</v>
          </cell>
        </row>
        <row r="1324">
          <cell r="B1324" t="str">
            <v>N/A</v>
          </cell>
        </row>
        <row r="1325">
          <cell r="B1325">
            <v>3.6</v>
          </cell>
        </row>
        <row r="1359">
          <cell r="G1359">
            <v>384280</v>
          </cell>
        </row>
        <row r="1471">
          <cell r="G1471">
            <v>382823</v>
          </cell>
        </row>
        <row r="1508">
          <cell r="G1508">
            <v>359827</v>
          </cell>
        </row>
        <row r="1546">
          <cell r="G1546">
            <v>321505</v>
          </cell>
        </row>
        <row r="1564">
          <cell r="B1564">
            <v>50.5</v>
          </cell>
        </row>
        <row r="1566">
          <cell r="B1566" t="str">
            <v>N/A</v>
          </cell>
        </row>
        <row r="1567">
          <cell r="B1567">
            <v>4</v>
          </cell>
        </row>
        <row r="1601">
          <cell r="G1601">
            <v>423368</v>
          </cell>
        </row>
        <row r="1713">
          <cell r="G1713">
            <v>433027</v>
          </cell>
        </row>
        <row r="1750">
          <cell r="G1750">
            <v>413617</v>
          </cell>
        </row>
        <row r="1788">
          <cell r="G1788">
            <v>374219</v>
          </cell>
        </row>
        <row r="1806">
          <cell r="B1806">
            <v>132.4</v>
          </cell>
        </row>
        <row r="1809">
          <cell r="B1809">
            <v>3.7</v>
          </cell>
        </row>
        <row r="1843">
          <cell r="G1843">
            <v>539777</v>
          </cell>
        </row>
        <row r="1955">
          <cell r="G1955">
            <v>582543</v>
          </cell>
        </row>
        <row r="1992">
          <cell r="G1992">
            <v>573813</v>
          </cell>
        </row>
        <row r="2030">
          <cell r="G2030">
            <v>531212</v>
          </cell>
        </row>
        <row r="2048">
          <cell r="B2048">
            <v>63.7</v>
          </cell>
        </row>
        <row r="2051">
          <cell r="B2051">
            <v>4</v>
          </cell>
        </row>
        <row r="2085">
          <cell r="G2085">
            <v>442130</v>
          </cell>
        </row>
        <row r="2197">
          <cell r="G2197">
            <v>457125</v>
          </cell>
        </row>
        <row r="2234">
          <cell r="G2234">
            <v>439436</v>
          </cell>
        </row>
        <row r="2272">
          <cell r="G2272">
            <v>399899</v>
          </cell>
        </row>
      </sheetData>
      <sheetData sheetId="43" refreshError="1">
        <row r="4">
          <cell r="D4">
            <v>185000</v>
          </cell>
        </row>
        <row r="8">
          <cell r="D8">
            <v>30000</v>
          </cell>
        </row>
        <row r="10">
          <cell r="D10">
            <v>1350</v>
          </cell>
        </row>
        <row r="12">
          <cell r="D12">
            <v>85412</v>
          </cell>
        </row>
        <row r="20">
          <cell r="D20">
            <v>204047</v>
          </cell>
        </row>
        <row r="21">
          <cell r="D21">
            <v>13002</v>
          </cell>
        </row>
        <row r="22">
          <cell r="D22">
            <v>117382</v>
          </cell>
        </row>
        <row r="23">
          <cell r="D23">
            <v>127879</v>
          </cell>
        </row>
        <row r="24">
          <cell r="D24">
            <v>75955</v>
          </cell>
        </row>
        <row r="25">
          <cell r="D25">
            <v>82500</v>
          </cell>
        </row>
        <row r="26">
          <cell r="D26">
            <v>148957</v>
          </cell>
        </row>
      </sheetData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I.U"/>
      <sheetName val="CUADRILLAS"/>
      <sheetName val="Equipo y transporte"/>
      <sheetName val="Factor Prestacionas para aiu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O OBRA"/>
      <sheetName val="CRONOGRAMA FINANCIERO"/>
      <sheetName val="PPTO OBRA AUXILIAR"/>
      <sheetName val="PPTO CAPITULOS"/>
      <sheetName val="APUs"/>
      <sheetName val="PMA"/>
      <sheetName val="FACTOR PRESTACIONAL"/>
      <sheetName val="AIU"/>
      <sheetName val="PMT"/>
      <sheetName val="INTERVENTORIA"/>
      <sheetName val="F.M."/>
      <sheetName val="Concretos"/>
      <sheetName val="MATERIALES"/>
      <sheetName val="CUADRILLAS"/>
      <sheetName val="TRANSPORTE"/>
      <sheetName val="EQUIPOS"/>
      <sheetName val="DATOS ENTR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 t="str">
            <v>kg</v>
          </cell>
          <cell r="C6" t="str">
            <v xml:space="preserve">Acero A-36 para estructura metálica
</v>
          </cell>
          <cell r="D6">
            <v>3019.3172102034223</v>
          </cell>
        </row>
        <row r="7">
          <cell r="B7" t="str">
            <v>kg</v>
          </cell>
          <cell r="C7" t="str">
            <v>Acero A-37</v>
          </cell>
          <cell r="D7">
            <v>2920.6672909267027</v>
          </cell>
        </row>
        <row r="8">
          <cell r="B8" t="str">
            <v>kg</v>
          </cell>
          <cell r="C8" t="str">
            <v>Acero A-40</v>
          </cell>
          <cell r="D8">
            <v>3048.7022925411684</v>
          </cell>
        </row>
        <row r="9">
          <cell r="B9" t="str">
            <v>kg</v>
          </cell>
          <cell r="C9" t="str">
            <v>Acero PDR-60</v>
          </cell>
          <cell r="D9">
            <v>2955</v>
          </cell>
        </row>
        <row r="10">
          <cell r="B10" t="str">
            <v>kg</v>
          </cell>
          <cell r="C10" t="str">
            <v>Acero suministrado y figurado PDR 60</v>
          </cell>
          <cell r="D10">
            <v>2520.4004907975459</v>
          </cell>
        </row>
        <row r="11">
          <cell r="B11" t="str">
            <v>kg</v>
          </cell>
          <cell r="C11" t="str">
            <v>Aditivo Acelerante de Fraguado</v>
          </cell>
          <cell r="D11">
            <v>11676.897093961898</v>
          </cell>
        </row>
        <row r="12">
          <cell r="B12" t="str">
            <v>kg</v>
          </cell>
          <cell r="C12" t="str">
            <v>Aditivo reductor de agua de alto rango</v>
          </cell>
          <cell r="D12">
            <v>6080</v>
          </cell>
        </row>
        <row r="13">
          <cell r="B13" t="str">
            <v>kg</v>
          </cell>
          <cell r="C13" t="str">
            <v>Aditivo curador</v>
          </cell>
          <cell r="D13">
            <v>7370</v>
          </cell>
        </row>
        <row r="14">
          <cell r="B14" t="str">
            <v>u</v>
          </cell>
          <cell r="C14" t="str">
            <v>Adoquín color 10X20X6</v>
          </cell>
          <cell r="D14">
            <v>896.24501130125907</v>
          </cell>
        </row>
        <row r="15">
          <cell r="B15" t="str">
            <v>m2</v>
          </cell>
          <cell r="C15" t="str">
            <v>Adoquín e=8cm</v>
          </cell>
          <cell r="D15">
            <v>46333.978043267671</v>
          </cell>
        </row>
        <row r="16">
          <cell r="B16" t="str">
            <v>u</v>
          </cell>
          <cell r="C16" t="str">
            <v>Adoquín grama 10X20X6</v>
          </cell>
          <cell r="D16">
            <v>1028.4778818211171</v>
          </cell>
        </row>
        <row r="17">
          <cell r="B17" t="str">
            <v>m2</v>
          </cell>
          <cell r="C17" t="str">
            <v>Adoquín Gris E=10 Cm</v>
          </cell>
          <cell r="D17">
            <v>44812.250565062961</v>
          </cell>
        </row>
        <row r="18">
          <cell r="B18" t="str">
            <v>lt</v>
          </cell>
          <cell r="C18" t="str">
            <v>Aglomerante Estabilizador</v>
          </cell>
          <cell r="D18">
            <v>13709.715111398125</v>
          </cell>
        </row>
        <row r="19">
          <cell r="B19" t="str">
            <v>m3</v>
          </cell>
          <cell r="C19" t="str">
            <v>Agregado para concreto hidráulico</v>
          </cell>
          <cell r="D19">
            <v>59500</v>
          </cell>
        </row>
        <row r="20">
          <cell r="B20" t="str">
            <v>m3</v>
          </cell>
          <cell r="C20" t="str">
            <v xml:space="preserve">Agregado para tratamiento superf. Doble
</v>
          </cell>
          <cell r="D20">
            <v>60250.417208911844</v>
          </cell>
        </row>
        <row r="21">
          <cell r="B21" t="str">
            <v>m3</v>
          </cell>
          <cell r="C21" t="str">
            <v>Agregado para tratamiento superf. Simple</v>
          </cell>
          <cell r="D21">
            <v>45850.862994468829</v>
          </cell>
        </row>
        <row r="22">
          <cell r="B22" t="str">
            <v>m3</v>
          </cell>
          <cell r="C22" t="str">
            <v xml:space="preserve">Agregado para tratamiento superficial doble (primer riego)
</v>
          </cell>
          <cell r="D22">
            <v>46582.701775912166</v>
          </cell>
        </row>
        <row r="23">
          <cell r="B23" t="str">
            <v>m3</v>
          </cell>
          <cell r="C23" t="str">
            <v xml:space="preserve">Agregado para tratamiento superficial doble (segundo riego)
</v>
          </cell>
          <cell r="D23">
            <v>46582.701775912166</v>
          </cell>
        </row>
        <row r="24">
          <cell r="B24" t="str">
            <v>m3</v>
          </cell>
          <cell r="C24" t="str">
            <v>Agregado petreo para mezclas asfálticas</v>
          </cell>
          <cell r="D24">
            <v>54090.411903777844</v>
          </cell>
        </row>
        <row r="25">
          <cell r="B25" t="str">
            <v>m3</v>
          </cell>
          <cell r="C25" t="str">
            <v>Agregado Petreo para Triturar (Crudo)</v>
          </cell>
          <cell r="D25">
            <v>23166.464288020663</v>
          </cell>
        </row>
        <row r="26">
          <cell r="B26" t="str">
            <v>m3</v>
          </cell>
          <cell r="C26" t="str">
            <v>Agregado Petreo para TSS</v>
          </cell>
          <cell r="D26">
            <v>49828.791747413627</v>
          </cell>
        </row>
        <row r="27">
          <cell r="B27" t="str">
            <v>m3</v>
          </cell>
          <cell r="C27" t="str">
            <v>Agregado tipo LA 10 (lechadas)</v>
          </cell>
          <cell r="D27">
            <v>48485.913529402642</v>
          </cell>
        </row>
        <row r="28">
          <cell r="B28" t="str">
            <v>m3</v>
          </cell>
          <cell r="C28" t="str">
            <v>Agregado tipo LA 13 (lechadas)</v>
          </cell>
          <cell r="D28">
            <v>48485.913529402642</v>
          </cell>
        </row>
        <row r="29">
          <cell r="B29" t="str">
            <v>m3</v>
          </cell>
          <cell r="C29" t="str">
            <v>Agregado tipo LA 4 (lechadas)</v>
          </cell>
          <cell r="D29">
            <v>48485.913529402642</v>
          </cell>
        </row>
        <row r="30">
          <cell r="B30" t="str">
            <v>m3</v>
          </cell>
          <cell r="C30" t="str">
            <v>Agregado tipo LA 5 (lechadas)</v>
          </cell>
          <cell r="D30">
            <v>48485.913529402642</v>
          </cell>
        </row>
        <row r="31">
          <cell r="B31" t="str">
            <v>m3</v>
          </cell>
          <cell r="C31" t="str">
            <v xml:space="preserve">Agregados seleccionados (tamaño máximo 1´´) (bandas sonoras reduce velocidad)
</v>
          </cell>
          <cell r="D31">
            <v>58949.969895382623</v>
          </cell>
        </row>
        <row r="32">
          <cell r="B32" t="str">
            <v>lt</v>
          </cell>
          <cell r="C32" t="str">
            <v>Agua</v>
          </cell>
          <cell r="D32">
            <v>47.226025185663538</v>
          </cell>
        </row>
        <row r="33">
          <cell r="B33" t="str">
            <v>m</v>
          </cell>
          <cell r="C33" t="str">
            <v>Alambre de púa calibre 12 (350 m)</v>
          </cell>
          <cell r="D33">
            <v>470.16131740393917</v>
          </cell>
        </row>
        <row r="34">
          <cell r="B34" t="str">
            <v>kg</v>
          </cell>
          <cell r="C34" t="str">
            <v>Alambre Galvanizado Aleación Zn-5A1-Mm</v>
          </cell>
          <cell r="D34">
            <v>5469.7916997093953</v>
          </cell>
        </row>
        <row r="35">
          <cell r="B35" t="str">
            <v>kg</v>
          </cell>
          <cell r="C35" t="str">
            <v>Alambre Galvanizado Aleación Zn-5A1-Mm Y Pvc</v>
          </cell>
          <cell r="D35">
            <v>4142.4885198579259</v>
          </cell>
        </row>
        <row r="36">
          <cell r="B36" t="str">
            <v>kg</v>
          </cell>
          <cell r="C36" t="str">
            <v>Alambre galvanizado No. 12</v>
          </cell>
          <cell r="D36">
            <v>5059.9826188246689</v>
          </cell>
        </row>
        <row r="37">
          <cell r="B37" t="str">
            <v>kg</v>
          </cell>
          <cell r="C37" t="str">
            <v>Alambre Galvanizado Zinc Y Pvc</v>
          </cell>
          <cell r="D37">
            <v>4722.6025185663539</v>
          </cell>
        </row>
        <row r="38">
          <cell r="B38" t="str">
            <v>kg</v>
          </cell>
          <cell r="C38" t="str">
            <v>Alambre Negro Para Amarre</v>
          </cell>
          <cell r="D38">
            <v>3799.0713593800447</v>
          </cell>
        </row>
        <row r="39">
          <cell r="B39" t="str">
            <v>kg</v>
          </cell>
          <cell r="C39" t="str">
            <v>Alambre negro para amarre calibre 18</v>
          </cell>
          <cell r="D39">
            <v>3799.0713593800447</v>
          </cell>
        </row>
        <row r="40">
          <cell r="B40" t="str">
            <v>u</v>
          </cell>
          <cell r="C40" t="str">
            <v xml:space="preserve">Almohadillas de neopreno dureza 60 (35cm*45cm*5cm con 2 laminas de 3mm)
</v>
          </cell>
          <cell r="D40">
            <v>483380.13022731669</v>
          </cell>
        </row>
        <row r="41">
          <cell r="B41" t="str">
            <v>u</v>
          </cell>
          <cell r="C41" t="str">
            <v>Amortiguadores (Para Defensas Metálicas), Incluye Tornillos</v>
          </cell>
          <cell r="D41">
            <v>28324.070971908292</v>
          </cell>
        </row>
        <row r="42">
          <cell r="B42" t="str">
            <v>u</v>
          </cell>
          <cell r="C42" t="str">
            <v>Anclaje para fijación del manto</v>
          </cell>
          <cell r="D42">
            <v>948.42018510061769</v>
          </cell>
        </row>
        <row r="43">
          <cell r="B43" t="str">
            <v>u</v>
          </cell>
          <cell r="C43" t="str">
            <v>Anclajes o Cuñas para el tensionamiento</v>
          </cell>
          <cell r="D43">
            <v>14846.812851146267</v>
          </cell>
        </row>
        <row r="44">
          <cell r="B44" t="str">
            <v>kg</v>
          </cell>
          <cell r="C44" t="str">
            <v>Anfo</v>
          </cell>
          <cell r="D44">
            <v>5362.7775266386825</v>
          </cell>
        </row>
        <row r="45">
          <cell r="B45" t="str">
            <v>m</v>
          </cell>
          <cell r="C45" t="str">
            <v xml:space="preserve">Angulo de 1-1/2´´ x 1/4´´ (cerramiento en malla)
</v>
          </cell>
          <cell r="D45">
            <v>9834.5573781078456</v>
          </cell>
        </row>
        <row r="46">
          <cell r="B46" t="str">
            <v>kg</v>
          </cell>
          <cell r="C46" t="str">
            <v>Antisol blanco (presentación 20 kg)</v>
          </cell>
          <cell r="D46">
            <v>5593.6603164352591</v>
          </cell>
        </row>
        <row r="47">
          <cell r="B47" t="str">
            <v>u</v>
          </cell>
          <cell r="C47" t="str">
            <v>Árbol de 0.6 m (Protector)</v>
          </cell>
          <cell r="D47">
            <v>582.67506508885253</v>
          </cell>
        </row>
        <row r="48">
          <cell r="B48" t="str">
            <v>u</v>
          </cell>
          <cell r="C48" t="str">
            <v>Árbol de 1.2 m (Paisajístico)</v>
          </cell>
          <cell r="D48">
            <v>16823.496642331986</v>
          </cell>
        </row>
        <row r="49">
          <cell r="B49" t="str">
            <v>m3</v>
          </cell>
          <cell r="C49" t="str">
            <v>Arena de sello (fina)</v>
          </cell>
          <cell r="D49">
            <v>32951.598588259112</v>
          </cell>
        </row>
        <row r="50">
          <cell r="B50" t="str">
            <v>m3</v>
          </cell>
          <cell r="C50" t="str">
            <v>Arena de soporte (media)</v>
          </cell>
          <cell r="D50">
            <v>43465.979980626398</v>
          </cell>
        </row>
        <row r="51">
          <cell r="B51" t="str">
            <v>m3</v>
          </cell>
          <cell r="C51" t="str">
            <v>Arena de Trituración</v>
          </cell>
          <cell r="D51">
            <v>49829.753374233122</v>
          </cell>
        </row>
        <row r="52">
          <cell r="B52" t="str">
            <v>m3</v>
          </cell>
          <cell r="C52" t="str">
            <v>Arena de trituración (sellos de arena-afalto)</v>
          </cell>
          <cell r="D52">
            <v>54533.81530513399</v>
          </cell>
        </row>
        <row r="53">
          <cell r="B53" t="str">
            <v>m3</v>
          </cell>
          <cell r="C53" t="str">
            <v>Arena lavada</v>
          </cell>
          <cell r="D53">
            <v>52203.505973522799</v>
          </cell>
        </row>
        <row r="54">
          <cell r="B54" t="str">
            <v>m</v>
          </cell>
          <cell r="C54" t="str">
            <v>Armadura de Acero</v>
          </cell>
          <cell r="D54">
            <v>3661.5911527284466</v>
          </cell>
        </row>
        <row r="55">
          <cell r="B55" t="str">
            <v>kg</v>
          </cell>
          <cell r="C55" t="str">
            <v>Asfalto AP 190 (BREA)</v>
          </cell>
          <cell r="D55">
            <v>2455.4034872457214</v>
          </cell>
        </row>
        <row r="56">
          <cell r="B56" t="str">
            <v>lt</v>
          </cell>
          <cell r="C56" t="str">
            <v>Asfalto liquido</v>
          </cell>
          <cell r="D56">
            <v>2684.5371649983849</v>
          </cell>
        </row>
        <row r="57">
          <cell r="B57" t="str">
            <v>gal</v>
          </cell>
          <cell r="C57" t="str">
            <v>Asfalto liquido RC 250</v>
          </cell>
          <cell r="D57">
            <v>9526.0140135615111</v>
          </cell>
        </row>
        <row r="58">
          <cell r="B58" t="str">
            <v>kg</v>
          </cell>
          <cell r="C58" t="str">
            <v>Barras de transferencia de carga (1'')</v>
          </cell>
          <cell r="D58">
            <v>2971.5351297617735</v>
          </cell>
        </row>
        <row r="59">
          <cell r="B59" t="str">
            <v>kg</v>
          </cell>
          <cell r="C59" t="str">
            <v>Barras de unión de 1/2´´</v>
          </cell>
          <cell r="D59">
            <v>2735.9610590894408</v>
          </cell>
        </row>
        <row r="60">
          <cell r="B60" t="str">
            <v>m3</v>
          </cell>
          <cell r="C60" t="str">
            <v xml:space="preserve">Base Granular reciclada en obra
</v>
          </cell>
          <cell r="D60">
            <v>22110.175524701321</v>
          </cell>
        </row>
        <row r="61">
          <cell r="B61" t="str">
            <v>kg</v>
          </cell>
          <cell r="C61" t="str">
            <v>Bentonita</v>
          </cell>
          <cell r="D61">
            <v>5730.3320212390481</v>
          </cell>
        </row>
        <row r="62">
          <cell r="B62" t="str">
            <v>m2</v>
          </cell>
          <cell r="C62" t="str">
            <v>Biomanto</v>
          </cell>
          <cell r="D62">
            <v>65300.034103310412</v>
          </cell>
        </row>
        <row r="63">
          <cell r="B63" t="str">
            <v>m2</v>
          </cell>
          <cell r="C63" t="str">
            <v>Biomanto Temporal  300 Gr/M2</v>
          </cell>
          <cell r="D63">
            <v>4495.9175976751694</v>
          </cell>
        </row>
        <row r="64">
          <cell r="B64" t="str">
            <v>m3</v>
          </cell>
          <cell r="C64" t="str">
            <v>Bolsacreto de 1m3</v>
          </cell>
          <cell r="D64">
            <v>22692.629835324507</v>
          </cell>
        </row>
        <row r="65">
          <cell r="B65" t="str">
            <v>u</v>
          </cell>
          <cell r="C65" t="str">
            <v>Bordillo Prefabricado En Concreto Ref.A85 Ntc-4109, 0,20 X 0,45 X 0.80 M</v>
          </cell>
          <cell r="D65">
            <v>35930.410029706203</v>
          </cell>
        </row>
        <row r="66">
          <cell r="B66" t="str">
            <v>u</v>
          </cell>
          <cell r="C66" t="str">
            <v>Bordillo Prefabricado En Concreto Ref.A85 Ntc-4109, 0,20 X 0,45 X 0.80 M</v>
          </cell>
          <cell r="D66">
            <v>27945.874467549238</v>
          </cell>
        </row>
        <row r="67">
          <cell r="B67" t="str">
            <v>u</v>
          </cell>
          <cell r="C67" t="str">
            <v>Botella de gas propano (40 lb) (5% de oxígeno)</v>
          </cell>
          <cell r="D67">
            <v>64253.630933161112</v>
          </cell>
        </row>
        <row r="68">
          <cell r="B68" t="str">
            <v>u</v>
          </cell>
          <cell r="C68" t="str">
            <v>Botella de oxígeno (1800 lb)</v>
          </cell>
          <cell r="D68">
            <v>80760.176202776856</v>
          </cell>
        </row>
        <row r="69">
          <cell r="B69" t="str">
            <v>m</v>
          </cell>
          <cell r="C69" t="str">
            <v>Cable de 1/2´´ (para anclajes)</v>
          </cell>
          <cell r="D69">
            <v>9523.9150791088141</v>
          </cell>
        </row>
        <row r="70">
          <cell r="B70" t="str">
            <v>kg</v>
          </cell>
          <cell r="C70" t="str">
            <v>Cal</v>
          </cell>
          <cell r="D70">
            <v>849.01898611559568</v>
          </cell>
        </row>
        <row r="71">
          <cell r="B71" t="str">
            <v>kg</v>
          </cell>
          <cell r="C71" t="str">
            <v>Camisa metálica en acero A-37</v>
          </cell>
          <cell r="D71">
            <v>8654.21283795616</v>
          </cell>
        </row>
        <row r="72">
          <cell r="B72" t="str">
            <v>m</v>
          </cell>
          <cell r="C72" t="str">
            <v>Camisas y Formaleta en Concreto</v>
          </cell>
          <cell r="D72">
            <v>32339.857313529217</v>
          </cell>
        </row>
        <row r="73">
          <cell r="B73" t="str">
            <v>u</v>
          </cell>
          <cell r="C73" t="str">
            <v>Captafaro, Incluye Tornillos</v>
          </cell>
          <cell r="D73">
            <v>9179.6898288666453</v>
          </cell>
        </row>
        <row r="74">
          <cell r="B74" t="str">
            <v>u</v>
          </cell>
          <cell r="C74" t="str">
            <v>Celda especial de carga</v>
          </cell>
          <cell r="D74">
            <v>21195713.336551499</v>
          </cell>
        </row>
        <row r="75">
          <cell r="B75" t="str">
            <v>kg</v>
          </cell>
          <cell r="C75" t="str">
            <v>Cemento Asfaltico 40-50</v>
          </cell>
          <cell r="D75">
            <v>1571.0524378430737</v>
          </cell>
        </row>
        <row r="76">
          <cell r="B76" t="str">
            <v>kg</v>
          </cell>
          <cell r="C76" t="str">
            <v>Cemento Asfaltico 60-70</v>
          </cell>
          <cell r="D76">
            <v>1500.7381336777523</v>
          </cell>
        </row>
        <row r="77">
          <cell r="B77" t="str">
            <v>kg</v>
          </cell>
          <cell r="C77" t="str">
            <v>Cemento Asfaltico 80-100</v>
          </cell>
          <cell r="D77">
            <v>1500.7381336777523</v>
          </cell>
        </row>
        <row r="78">
          <cell r="B78" t="str">
            <v>kg</v>
          </cell>
          <cell r="C78" t="str">
            <v>Cemento Asfaltico con grano de Caucho Reciclado</v>
          </cell>
          <cell r="D78">
            <v>2098.0948789150789</v>
          </cell>
        </row>
        <row r="79">
          <cell r="B79" t="str">
            <v>kg</v>
          </cell>
          <cell r="C79" t="str">
            <v xml:space="preserve">Cemento Asfáltico </v>
          </cell>
          <cell r="D79">
            <v>1536.1051792056826</v>
          </cell>
        </row>
        <row r="80">
          <cell r="B80" t="str">
            <v>kg</v>
          </cell>
          <cell r="C80" t="str">
            <v>Cemento Asfáltico Modificado Con Grano De Caucho Reciclado Tipo I</v>
          </cell>
          <cell r="D80">
            <v>2203.8811753309651</v>
          </cell>
        </row>
        <row r="81">
          <cell r="B81" t="str">
            <v>kg</v>
          </cell>
          <cell r="C81" t="str">
            <v>Cemento Asfáltico Modificado Con Grano De Caucho Reciclado Tipo Il</v>
          </cell>
          <cell r="D81">
            <v>2203.8811753309651</v>
          </cell>
        </row>
        <row r="82">
          <cell r="B82" t="str">
            <v>kg</v>
          </cell>
          <cell r="C82" t="str">
            <v>Cemento Asfáltico Modificado Con Grano De Caucho Reciclado Tipo lll</v>
          </cell>
          <cell r="D82">
            <v>2203.8811753309651</v>
          </cell>
        </row>
        <row r="83">
          <cell r="B83" t="str">
            <v>kg</v>
          </cell>
          <cell r="C83" t="str">
            <v xml:space="preserve">Cemento asfaltico modificado con polímeros tipo I
</v>
          </cell>
          <cell r="D83">
            <v>2232.2167904423632</v>
          </cell>
        </row>
        <row r="84">
          <cell r="B84" t="str">
            <v>kg</v>
          </cell>
          <cell r="C84" t="str">
            <v xml:space="preserve">Cemento asfaltico modificado con polímeros tipo II
</v>
          </cell>
          <cell r="D84">
            <v>2232.2167904423632</v>
          </cell>
        </row>
        <row r="85">
          <cell r="B85" t="str">
            <v>kg</v>
          </cell>
          <cell r="C85" t="str">
            <v xml:space="preserve">Cemento asfaltico modificado con polímeros tipo III
</v>
          </cell>
          <cell r="D85">
            <v>2182.8918308040033</v>
          </cell>
        </row>
        <row r="86">
          <cell r="B86" t="str">
            <v>kg</v>
          </cell>
          <cell r="C86" t="str">
            <v xml:space="preserve">Cemento asfaltico modificado con polímeros tipo IV
</v>
          </cell>
          <cell r="D86">
            <v>2253.2061349693245</v>
          </cell>
        </row>
        <row r="87">
          <cell r="B87" t="str">
            <v>kg</v>
          </cell>
          <cell r="C87" t="str">
            <v>Cemento Asfaltico Modificado Con Polímeros Tipo V</v>
          </cell>
          <cell r="D87">
            <v>2182.8918308040033</v>
          </cell>
        </row>
        <row r="88">
          <cell r="B88" t="str">
            <v>kg</v>
          </cell>
          <cell r="C88" t="str">
            <v xml:space="preserve">Cemento asfaltico modificado con polímeros tipo V
</v>
          </cell>
          <cell r="D88">
            <v>2182.8918308040033</v>
          </cell>
        </row>
        <row r="89">
          <cell r="B89" t="str">
            <v>kg</v>
          </cell>
          <cell r="C89" t="str">
            <v>Cemento gris estructural</v>
          </cell>
          <cell r="D89">
            <v>555</v>
          </cell>
        </row>
        <row r="90">
          <cell r="B90" t="str">
            <v>kg</v>
          </cell>
          <cell r="C90" t="str">
            <v xml:space="preserve">Cemento gris
</v>
          </cell>
          <cell r="D90">
            <v>508.99160477881816</v>
          </cell>
        </row>
        <row r="91">
          <cell r="B91" t="str">
            <v>kg</v>
          </cell>
          <cell r="C91" t="str">
            <v>Cemento Hidráulico adicionado, Norma ASTM C595 Tipo _______</v>
          </cell>
          <cell r="D91">
            <v>535.4906522441072</v>
          </cell>
        </row>
        <row r="92">
          <cell r="B92" t="str">
            <v>kg</v>
          </cell>
          <cell r="C92" t="str">
            <v>Cemento Porthland Norma ASTM C150 Tipo _______</v>
          </cell>
          <cell r="D92">
            <v>561.98969970939618</v>
          </cell>
        </row>
        <row r="93">
          <cell r="B93" t="str">
            <v>m2</v>
          </cell>
          <cell r="C93" t="str">
            <v>Cespedones</v>
          </cell>
          <cell r="D93">
            <v>7760.8101388440409</v>
          </cell>
        </row>
        <row r="94">
          <cell r="B94" t="str">
            <v>kg</v>
          </cell>
          <cell r="C94" t="str">
            <v xml:space="preserve">Cicatrizante (para remoción de especies vegetales)
</v>
          </cell>
          <cell r="D94">
            <v>14359.860058120759</v>
          </cell>
        </row>
        <row r="95">
          <cell r="B95" t="str">
            <v>m</v>
          </cell>
          <cell r="C95" t="str">
            <v>Cinta Sika PVC 0,22</v>
          </cell>
          <cell r="D95">
            <v>31662.426218921533</v>
          </cell>
        </row>
        <row r="96">
          <cell r="B96" t="str">
            <v>m</v>
          </cell>
          <cell r="C96" t="str">
            <v>Cintilla de poliuretano (sikarod)</v>
          </cell>
          <cell r="D96">
            <v>938.80321539772422</v>
          </cell>
        </row>
        <row r="97">
          <cell r="B97" t="str">
            <v>m</v>
          </cell>
          <cell r="C97" t="str">
            <v>Cintilla De Poliuretano (Sikarod) (Pavimentos De Concreto Hidráulico)</v>
          </cell>
          <cell r="D97">
            <v>951.79603311964536</v>
          </cell>
        </row>
        <row r="98">
          <cell r="B98" t="str">
            <v>kg</v>
          </cell>
          <cell r="C98" t="str">
            <v>Cloruro de calcio</v>
          </cell>
          <cell r="D98">
            <v>3358.2006722634801</v>
          </cell>
        </row>
        <row r="99">
          <cell r="B99" t="str">
            <v>kg</v>
          </cell>
          <cell r="C99" t="str">
            <v>Cloruro De Calcio En Esferas (Pellets)</v>
          </cell>
          <cell r="D99">
            <v>3336.256312560542</v>
          </cell>
        </row>
        <row r="100">
          <cell r="B100" t="str">
            <v>kg</v>
          </cell>
          <cell r="C100" t="str">
            <v>Cloruro De Calcio En Hojuelas (Flakes)</v>
          </cell>
          <cell r="D100">
            <v>3359.3445915401994</v>
          </cell>
        </row>
        <row r="101">
          <cell r="B101" t="str">
            <v>lt</v>
          </cell>
          <cell r="C101" t="str">
            <v>Cloruro De Calcio Liquido</v>
          </cell>
          <cell r="D101">
            <v>2537.165029862088</v>
          </cell>
        </row>
        <row r="102">
          <cell r="B102" t="str">
            <v>m3</v>
          </cell>
          <cell r="C102" t="str">
            <v xml:space="preserve">Concreto hidráulico para pavimento MR-20
</v>
          </cell>
          <cell r="D102">
            <v>312085.31643525988</v>
          </cell>
        </row>
        <row r="103">
          <cell r="B103" t="str">
            <v>m3</v>
          </cell>
          <cell r="C103" t="str">
            <v xml:space="preserve">Concreto hidráulico para pavimento MR-36
</v>
          </cell>
          <cell r="D103">
            <v>406724.69670649007</v>
          </cell>
        </row>
        <row r="104">
          <cell r="B104" t="str">
            <v>m3</v>
          </cell>
          <cell r="C104" t="str">
            <v xml:space="preserve">Concreto hidráulico para pavimento MR-43 (FastracK)(acelerado a 24 horas)
</v>
          </cell>
          <cell r="D104">
            <v>437103.09977397474</v>
          </cell>
        </row>
        <row r="105">
          <cell r="B105" t="str">
            <v>m3</v>
          </cell>
          <cell r="C105" t="str">
            <v xml:space="preserve">Concreto hidráulico para pavimento MR-43
</v>
          </cell>
          <cell r="D105">
            <v>443696.37762350653</v>
          </cell>
        </row>
        <row r="106">
          <cell r="B106" t="str">
            <v>m3</v>
          </cell>
          <cell r="C106" t="str">
            <v xml:space="preserve">Concreto hidráulico para pavimento MR-45
</v>
          </cell>
          <cell r="D106">
            <v>464515.70845979976</v>
          </cell>
        </row>
        <row r="107">
          <cell r="B107" t="str">
            <v>m3</v>
          </cell>
          <cell r="C107" t="str">
            <v>Concreto Resistencia  14 (Mpa)</v>
          </cell>
          <cell r="D107">
            <v>364668.87181143032</v>
          </cell>
        </row>
        <row r="108">
          <cell r="B108" t="str">
            <v>m3</v>
          </cell>
          <cell r="C108" t="str">
            <v>Concreto Resistencia  21 (Mpa)</v>
          </cell>
          <cell r="D108">
            <v>425863.30577978684</v>
          </cell>
        </row>
        <row r="109">
          <cell r="B109" t="str">
            <v>m3</v>
          </cell>
          <cell r="C109" t="str">
            <v>Concreto Resistencia  28 (Mpa)</v>
          </cell>
          <cell r="D109">
            <v>454587.22376493376</v>
          </cell>
        </row>
        <row r="110">
          <cell r="B110" t="str">
            <v>m3</v>
          </cell>
          <cell r="C110" t="str">
            <v>Concreto Resistencia  28 (Mpa)</v>
          </cell>
          <cell r="D110">
            <v>454587.22376493376</v>
          </cell>
        </row>
        <row r="111">
          <cell r="B111" t="str">
            <v>m3</v>
          </cell>
          <cell r="C111" t="str">
            <v>Concreto Resistencia  32 (Mpa)</v>
          </cell>
          <cell r="D111">
            <v>482062.2757507264</v>
          </cell>
        </row>
        <row r="112">
          <cell r="B112" t="str">
            <v>m3</v>
          </cell>
          <cell r="C112" t="str">
            <v>Concreto Resistencia  35 (Mpa)</v>
          </cell>
          <cell r="D112">
            <v>510786.19373587333</v>
          </cell>
        </row>
        <row r="113">
          <cell r="B113" t="str">
            <v>m3</v>
          </cell>
          <cell r="C113" t="str">
            <v xml:space="preserve">Concreto resistencia 14 (MPA) (Ciclopeo) </v>
          </cell>
          <cell r="D113">
            <v>347056.18808524375</v>
          </cell>
        </row>
        <row r="114">
          <cell r="B114" t="str">
            <v>m</v>
          </cell>
          <cell r="C114" t="str">
            <v>Cordón detonante</v>
          </cell>
          <cell r="D114">
            <v>1405.2366160800773</v>
          </cell>
        </row>
        <row r="116">
          <cell r="B116" t="str">
            <v>m2</v>
          </cell>
          <cell r="C116" t="str">
            <v>Costal de fibra o fique</v>
          </cell>
          <cell r="D116">
            <v>729.42552938390759</v>
          </cell>
        </row>
        <row r="117">
          <cell r="B117" t="str">
            <v>u</v>
          </cell>
          <cell r="C117" t="str">
            <v xml:space="preserve">Costal de fibra o fique
</v>
          </cell>
          <cell r="D117">
            <v>476.45812076202765</v>
          </cell>
        </row>
        <row r="118">
          <cell r="B118" t="str">
            <v>m</v>
          </cell>
          <cell r="C118" t="str">
            <v xml:space="preserve">Cuneta prefabricada de concreto tipo V de (0,8*0,3*0,22)
</v>
          </cell>
          <cell r="D118">
            <v>43409.957704552784</v>
          </cell>
        </row>
        <row r="119">
          <cell r="B119" t="str">
            <v>u</v>
          </cell>
          <cell r="C119" t="str">
            <v>Cuneta Prefabricada En Concreto Perfil U O V Ref.Cu004 Ntc-4109, 0,20 X 0,30 X 1.0 M</v>
          </cell>
          <cell r="D119">
            <v>33120.373316247453</v>
          </cell>
        </row>
        <row r="120">
          <cell r="B120" t="str">
            <v>u</v>
          </cell>
          <cell r="C120" t="str">
            <v>Defensa Metálica De 4,13 M Galvanizada</v>
          </cell>
          <cell r="D120">
            <v>319085.26283500151</v>
          </cell>
        </row>
        <row r="121">
          <cell r="B121" t="str">
            <v>u</v>
          </cell>
          <cell r="C121" t="str">
            <v>Delineador De Corona</v>
          </cell>
          <cell r="D121">
            <v>37982.317855989662</v>
          </cell>
        </row>
        <row r="122">
          <cell r="B122" t="str">
            <v>u</v>
          </cell>
          <cell r="C122" t="str">
            <v xml:space="preserve">Delineador de corona en forma de A de lámina galvanizada calibre 16 de (1.55*25) cm
</v>
          </cell>
          <cell r="D122">
            <v>25928.137294155629</v>
          </cell>
        </row>
        <row r="123">
          <cell r="B123" t="str">
            <v>m3</v>
          </cell>
          <cell r="C123" t="str">
            <v xml:space="preserve">Derechos de explotación de material pétreo
</v>
          </cell>
          <cell r="D123">
            <v>3853.6436551501447</v>
          </cell>
        </row>
        <row r="124">
          <cell r="B124" t="str">
            <v>m3</v>
          </cell>
          <cell r="C124" t="str">
            <v xml:space="preserve">Derechos de explotación y/o disposición de materiales
</v>
          </cell>
          <cell r="D124">
            <v>5029.0469486599932</v>
          </cell>
        </row>
        <row r="125">
          <cell r="B125" t="str">
            <v>gal</v>
          </cell>
          <cell r="C125" t="str">
            <v xml:space="preserve">Disolvente para pintura (TINNER)
</v>
          </cell>
          <cell r="D125">
            <v>18848.431385211494</v>
          </cell>
        </row>
        <row r="126">
          <cell r="B126" t="str">
            <v>gal</v>
          </cell>
          <cell r="C126" t="str">
            <v>Disolvente para pintura Trafico (acrílico)</v>
          </cell>
          <cell r="D126">
            <v>29041.577688085199</v>
          </cell>
        </row>
        <row r="127">
          <cell r="B127" t="str">
            <v>m3</v>
          </cell>
          <cell r="C127" t="str">
            <v>Disposición de material de derrumbe</v>
          </cell>
          <cell r="D127">
            <v>3729.3237675169512</v>
          </cell>
        </row>
        <row r="128">
          <cell r="B128" t="str">
            <v>m</v>
          </cell>
          <cell r="C128" t="str">
            <v>Ductos para tensionimiento</v>
          </cell>
          <cell r="D128">
            <v>10367.759926536462</v>
          </cell>
        </row>
        <row r="129">
          <cell r="B129" t="str">
            <v>lt</v>
          </cell>
          <cell r="C129" t="str">
            <v>Emulsión Asfáltica de Rotura Lenta CRL</v>
          </cell>
          <cell r="D129">
            <v>1367.5082692928638</v>
          </cell>
        </row>
        <row r="130">
          <cell r="B130" t="str">
            <v>lt</v>
          </cell>
          <cell r="C130" t="str">
            <v>Emulsión Asfáltica de Rotura Media Modificada Con Polímeros CRM-m</v>
          </cell>
          <cell r="D130">
            <v>1712.4733939296091</v>
          </cell>
        </row>
        <row r="131">
          <cell r="B131" t="str">
            <v>lt</v>
          </cell>
          <cell r="C131" t="str">
            <v xml:space="preserve">Emulsión asfáltica de rotura media modificada con polímeros CRMm
</v>
          </cell>
          <cell r="D131">
            <v>1712.4733939296091</v>
          </cell>
        </row>
        <row r="132">
          <cell r="B132" t="str">
            <v>lt</v>
          </cell>
          <cell r="C132" t="str">
            <v>Emulsión CRL-0</v>
          </cell>
          <cell r="D132">
            <v>1419.9553939296093</v>
          </cell>
        </row>
        <row r="133">
          <cell r="B133" t="str">
            <v>lt</v>
          </cell>
          <cell r="C133" t="str">
            <v>Emulsión CRL-1</v>
          </cell>
          <cell r="D133">
            <v>1235.1213904261797</v>
          </cell>
        </row>
        <row r="134">
          <cell r="B134" t="str">
            <v>lt</v>
          </cell>
          <cell r="C134" t="str">
            <v>Emulsión CRL-1h</v>
          </cell>
          <cell r="D134">
            <v>1341.2610939618985</v>
          </cell>
        </row>
        <row r="135">
          <cell r="B135" t="str">
            <v>lt</v>
          </cell>
          <cell r="C135" t="str">
            <v>Emulsión CRL-1hm</v>
          </cell>
          <cell r="D135">
            <v>1694.8895705521468</v>
          </cell>
        </row>
        <row r="136">
          <cell r="B136" t="str">
            <v>lt</v>
          </cell>
          <cell r="C136" t="str">
            <v>Emulsión CRM</v>
          </cell>
          <cell r="D136">
            <v>1377.9504681950273</v>
          </cell>
        </row>
        <row r="137">
          <cell r="B137" t="str">
            <v>lt</v>
          </cell>
          <cell r="C137" t="str">
            <v>Emulsión CRR-1</v>
          </cell>
          <cell r="D137">
            <v>1243.1494654600776</v>
          </cell>
        </row>
        <row r="138">
          <cell r="B138" t="str">
            <v>lt</v>
          </cell>
          <cell r="C138" t="str">
            <v>Emulsión CRR-1m</v>
          </cell>
          <cell r="D138">
            <v>1436.4687607361959</v>
          </cell>
        </row>
        <row r="139">
          <cell r="B139" t="str">
            <v>lt</v>
          </cell>
          <cell r="C139" t="str">
            <v>Emulsión CRR-2</v>
          </cell>
          <cell r="D139">
            <v>1291.011202096325</v>
          </cell>
        </row>
        <row r="140">
          <cell r="B140" t="str">
            <v>lt</v>
          </cell>
          <cell r="C140" t="str">
            <v>Emulsión CRR-2m</v>
          </cell>
          <cell r="D140">
            <v>1493.5282938327414</v>
          </cell>
        </row>
        <row r="141">
          <cell r="B141" t="str">
            <v>kg</v>
          </cell>
          <cell r="C141" t="str">
            <v xml:space="preserve">Escolta y transporte (una tarifa por cada m3 escoltado y transportado)
</v>
          </cell>
          <cell r="D141">
            <v>5875.9670003228921</v>
          </cell>
        </row>
        <row r="142">
          <cell r="B142" t="str">
            <v>%</v>
          </cell>
          <cell r="C142" t="str">
            <v>Escolta y trasporte (Tarifa Porcentual de 40 %) por cada Metro Cubico exportado y trasportado</v>
          </cell>
          <cell r="D142">
            <v>3.0114739696625089E-2</v>
          </cell>
        </row>
        <row r="143">
          <cell r="B143" t="str">
            <v>kg</v>
          </cell>
          <cell r="C143" t="str">
            <v>Esferas reflectivas</v>
          </cell>
          <cell r="D143">
            <v>5521.1048111075197</v>
          </cell>
        </row>
        <row r="144">
          <cell r="B144" t="str">
            <v>glo</v>
          </cell>
          <cell r="C144" t="str">
            <v xml:space="preserve">Estacas, Pintura, Tachuelas, Hilo (localización de estructuras y carreteras)
</v>
          </cell>
          <cell r="D144">
            <v>597.14685179205674</v>
          </cell>
        </row>
        <row r="145">
          <cell r="B145" t="str">
            <v>m</v>
          </cell>
          <cell r="C145" t="str">
            <v xml:space="preserve">Estacón en madera viva diámetro mayor a 10 cm, L=2 m 
</v>
          </cell>
          <cell r="D145">
            <v>5830.8399095899249</v>
          </cell>
        </row>
        <row r="146">
          <cell r="B146" t="str">
            <v>u</v>
          </cell>
          <cell r="C146" t="str">
            <v xml:space="preserve">Estoperol en resina de 11X3 cm
</v>
          </cell>
          <cell r="D146">
            <v>2186.0402324830479</v>
          </cell>
        </row>
        <row r="147">
          <cell r="B147" t="str">
            <v>lb</v>
          </cell>
          <cell r="C147" t="str">
            <v>Explosivos  75% (INDUGEL)</v>
          </cell>
          <cell r="D147">
            <v>12082.883123161122</v>
          </cell>
        </row>
        <row r="148">
          <cell r="B148" t="str">
            <v>lt</v>
          </cell>
          <cell r="C148" t="str">
            <v>Fertilizante Orgánico Mineral</v>
          </cell>
          <cell r="D148">
            <v>25302.654827252176</v>
          </cell>
        </row>
        <row r="149">
          <cell r="B149" t="str">
            <v>m2</v>
          </cell>
          <cell r="C149" t="str">
            <v>FORMALETA (Depende para que sea el Concreto)</v>
          </cell>
          <cell r="D149">
            <v>17331.951243138519</v>
          </cell>
        </row>
        <row r="150">
          <cell r="B150" t="str">
            <v>m2</v>
          </cell>
          <cell r="C150" t="str">
            <v xml:space="preserve">Formaleta (gaviones, juntas de bordillos, juntas de cunetas, muros, concretos clase D,E, F y G)
</v>
          </cell>
          <cell r="D150">
            <v>4529.5005489183077</v>
          </cell>
        </row>
        <row r="151">
          <cell r="B151" t="str">
            <v>m2</v>
          </cell>
          <cell r="C151" t="str">
            <v xml:space="preserve">Formaleta concreto clase A,B y C
</v>
          </cell>
          <cell r="D151">
            <v>17166.922521795284</v>
          </cell>
        </row>
        <row r="152">
          <cell r="B152" t="str">
            <v>m2</v>
          </cell>
          <cell r="C152" t="str">
            <v>Formaleta Metálica</v>
          </cell>
          <cell r="D152">
            <v>14891.677575072648</v>
          </cell>
        </row>
        <row r="153">
          <cell r="B153" t="str">
            <v>m</v>
          </cell>
          <cell r="C153" t="str">
            <v xml:space="preserve">Formaleta para baranda de concreto
</v>
          </cell>
          <cell r="D153">
            <v>22273.892412011621</v>
          </cell>
        </row>
        <row r="154">
          <cell r="B154" t="str">
            <v>m2</v>
          </cell>
          <cell r="C154" t="str">
            <v>Formaleta para muros</v>
          </cell>
          <cell r="D154">
            <v>6777.459347755891</v>
          </cell>
        </row>
        <row r="155">
          <cell r="B155" t="str">
            <v>glo</v>
          </cell>
          <cell r="C155" t="str">
            <v xml:space="preserve">Formaleta, platina y accesorios (escamas en concreto)
</v>
          </cell>
          <cell r="D155">
            <v>122793.96228608329</v>
          </cell>
        </row>
        <row r="156">
          <cell r="B156" t="str">
            <v>u</v>
          </cell>
          <cell r="C156" t="str">
            <v>Fulminantes</v>
          </cell>
          <cell r="D156">
            <v>850.06845334194361</v>
          </cell>
        </row>
        <row r="157">
          <cell r="B157" t="str">
            <v>kg</v>
          </cell>
          <cell r="C157" t="str">
            <v>Fundente</v>
          </cell>
          <cell r="D157">
            <v>32370.816596706485</v>
          </cell>
        </row>
        <row r="158">
          <cell r="B158" t="str">
            <v>kg</v>
          </cell>
          <cell r="C158" t="str">
            <v>Gas propano</v>
          </cell>
          <cell r="D158">
            <v>2901.7768808524374</v>
          </cell>
        </row>
        <row r="159">
          <cell r="B159" t="str">
            <v>m</v>
          </cell>
          <cell r="C159" t="str">
            <v xml:space="preserve">Geodren circular diámetro 100 mm y altura 2.00 M
</v>
          </cell>
          <cell r="D159">
            <v>75491.325992896338</v>
          </cell>
        </row>
        <row r="160">
          <cell r="B160" t="str">
            <v>m</v>
          </cell>
          <cell r="C160" t="str">
            <v xml:space="preserve">Geodren planar Diamet 100 mm y h=0.50
</v>
          </cell>
          <cell r="D160">
            <v>16013.820406845331</v>
          </cell>
        </row>
        <row r="161">
          <cell r="B161" t="str">
            <v>m</v>
          </cell>
          <cell r="C161" t="str">
            <v xml:space="preserve">Geodren planar Diamet 100 mm y h=1.00
</v>
          </cell>
          <cell r="D161">
            <v>32935.429964481751</v>
          </cell>
        </row>
        <row r="162">
          <cell r="B162" t="str">
            <v>m</v>
          </cell>
          <cell r="C162" t="str">
            <v xml:space="preserve">Geodren planar Diamet 100 mm y h=2.00
</v>
          </cell>
          <cell r="D162">
            <v>57761.626670971898</v>
          </cell>
        </row>
        <row r="163">
          <cell r="B163" t="str">
            <v>m2</v>
          </cell>
          <cell r="C163" t="str">
            <v>Geomalla Biaxial Para Refuerzo Pbx-11</v>
          </cell>
          <cell r="D163">
            <v>8319.1267032612177</v>
          </cell>
        </row>
        <row r="164">
          <cell r="B164" t="str">
            <v>m2</v>
          </cell>
          <cell r="C164" t="str">
            <v>Geomalla Biaxial Para Refuerzo Pbx-11</v>
          </cell>
          <cell r="D164">
            <v>8319.1267032612177</v>
          </cell>
        </row>
        <row r="165">
          <cell r="B165" t="str">
            <v>m2</v>
          </cell>
          <cell r="C165" t="str">
            <v>Geomalla Biaxial Para Refuerzo Pbx-12</v>
          </cell>
          <cell r="D165">
            <v>9979.3469686957142</v>
          </cell>
        </row>
        <row r="166">
          <cell r="B166" t="str">
            <v>m2</v>
          </cell>
          <cell r="C166" t="str">
            <v>Geomalla Biaxial Para Refuerzo Pbx-12</v>
          </cell>
          <cell r="D166">
            <v>9348.1985948325037</v>
          </cell>
        </row>
        <row r="167">
          <cell r="B167" t="str">
            <v>m2</v>
          </cell>
          <cell r="C167" t="str">
            <v>Geomalla en fibra de vidrio GLASGRID 8511</v>
          </cell>
          <cell r="D167">
            <v>9261.8841020342261</v>
          </cell>
        </row>
        <row r="168">
          <cell r="B168" t="str">
            <v>m2</v>
          </cell>
          <cell r="C168" t="str">
            <v>Geomalla en fibra de vidrio GLASGRID 8511</v>
          </cell>
          <cell r="D168">
            <v>9261.8841020342261</v>
          </cell>
        </row>
        <row r="169">
          <cell r="B169" t="str">
            <v>M2</v>
          </cell>
          <cell r="C169" t="str">
            <v>Geomalla Forgrid UX100</v>
          </cell>
          <cell r="D169">
            <v>13961.387846948659</v>
          </cell>
        </row>
        <row r="170">
          <cell r="B170" t="str">
            <v>m2</v>
          </cell>
          <cell r="C170" t="str">
            <v>Geomalla Fort Gird UX-50</v>
          </cell>
          <cell r="D170">
            <v>8728.5343629318686</v>
          </cell>
        </row>
        <row r="171">
          <cell r="B171" t="str">
            <v>m2</v>
          </cell>
          <cell r="C171" t="str">
            <v>Geomalla Tipo Asphalt</v>
          </cell>
          <cell r="D171">
            <v>9497.506120919239</v>
          </cell>
        </row>
        <row r="172">
          <cell r="B172" t="str">
            <v>m2</v>
          </cell>
          <cell r="C172" t="str">
            <v>Geomalla Tipo Asphalt</v>
          </cell>
          <cell r="D172">
            <v>10148.024456140714</v>
          </cell>
        </row>
        <row r="173">
          <cell r="B173" t="str">
            <v>m2</v>
          </cell>
          <cell r="C173" t="str">
            <v>Geomalla Uniaxial Pbx-11</v>
          </cell>
          <cell r="D173">
            <v>12424.366388290322</v>
          </cell>
        </row>
        <row r="174">
          <cell r="B174" t="str">
            <v>m2</v>
          </cell>
          <cell r="C174" t="str">
            <v>Geomalla Uniaxial Pbx-11</v>
          </cell>
          <cell r="D174">
            <v>12251.404609182599</v>
          </cell>
        </row>
        <row r="175">
          <cell r="B175" t="str">
            <v>m2</v>
          </cell>
          <cell r="C175" t="str">
            <v xml:space="preserve">Geoterxtil T-4000 o similar </v>
          </cell>
          <cell r="D175">
            <v>10257.492670326121</v>
          </cell>
        </row>
        <row r="176">
          <cell r="B176" t="str">
            <v>M2</v>
          </cell>
          <cell r="C176" t="str">
            <v>Geotextil Forte Grid UX-165</v>
          </cell>
          <cell r="D176">
            <v>12257.77720374556</v>
          </cell>
        </row>
        <row r="177">
          <cell r="B177" t="str">
            <v>M2</v>
          </cell>
          <cell r="C177" t="str">
            <v>Geotextil Fortex BX-40</v>
          </cell>
          <cell r="D177">
            <v>3926.0568937681624</v>
          </cell>
        </row>
        <row r="178">
          <cell r="B178" t="str">
            <v>m2</v>
          </cell>
          <cell r="C178" t="str">
            <v>Geotextil No Tejido</v>
          </cell>
          <cell r="D178">
            <v>5613.6001937358724</v>
          </cell>
        </row>
        <row r="179">
          <cell r="B179" t="str">
            <v>m2</v>
          </cell>
          <cell r="C179" t="str">
            <v>Geotextil No Tejido para reparación</v>
          </cell>
          <cell r="D179">
            <v>5718.5469163706803</v>
          </cell>
        </row>
        <row r="180">
          <cell r="B180" t="str">
            <v>m2</v>
          </cell>
          <cell r="C180" t="str">
            <v>Geotextil Nt Repav 450 O Similar (Proveedores Pavco, Lafayet, Geomatrix, Tensar, Omnes U Otros)</v>
          </cell>
          <cell r="D180">
            <v>5383.7668711656434</v>
          </cell>
        </row>
        <row r="181">
          <cell r="B181" t="str">
            <v>m2</v>
          </cell>
          <cell r="C181" t="str">
            <v>Geotextil Nt-2500 O Similar (Proveedores, Pavco, Geomatrix, Tensar, Omnes U Otros)</v>
          </cell>
          <cell r="D181">
            <v>5581.0667097190817</v>
          </cell>
        </row>
        <row r="182">
          <cell r="B182" t="str">
            <v>m2</v>
          </cell>
          <cell r="C182" t="str">
            <v xml:space="preserve">Geotextil NT-3000 o similar (proveedores, Tensar, Omnes u otros)
</v>
          </cell>
          <cell r="D182">
            <v>7104.8931223764921</v>
          </cell>
        </row>
        <row r="183">
          <cell r="B183" t="str">
            <v>m2</v>
          </cell>
          <cell r="C183" t="str">
            <v>Geotextil T-2100 O Similar (Proveedores Pavco, Lafayet, Geomatrix, Tensar, Omnes U Otros)</v>
          </cell>
          <cell r="D183">
            <v>5676.5682273167577</v>
          </cell>
        </row>
        <row r="184">
          <cell r="B184" t="str">
            <v>m2</v>
          </cell>
          <cell r="C184" t="str">
            <v>Geotextil T-2400 O Similar (Proveedores Lafayet, Pavco, Geomatrix, Tensar, Omnes U Otros)</v>
          </cell>
          <cell r="D184">
            <v>6522.4388117533081</v>
          </cell>
        </row>
        <row r="185">
          <cell r="B185" t="str">
            <v>m2</v>
          </cell>
          <cell r="C185" t="str">
            <v>Geotextil Tejido</v>
          </cell>
          <cell r="D185">
            <v>6649.4243461414262</v>
          </cell>
        </row>
        <row r="186">
          <cell r="B186" t="str">
            <v>m2</v>
          </cell>
          <cell r="C186" t="str">
            <v>Geotextil Tejido</v>
          </cell>
          <cell r="D186">
            <v>6272.6656118824658</v>
          </cell>
        </row>
        <row r="187">
          <cell r="B187" t="str">
            <v>kg</v>
          </cell>
          <cell r="C187" t="str">
            <v>Grapas</v>
          </cell>
          <cell r="D187">
            <v>6104.7508556667735</v>
          </cell>
        </row>
        <row r="188">
          <cell r="B188" t="str">
            <v>u</v>
          </cell>
          <cell r="C188" t="str">
            <v>Grata de limpieza</v>
          </cell>
          <cell r="D188">
            <v>5247.3361317403924</v>
          </cell>
        </row>
        <row r="189">
          <cell r="B189" t="str">
            <v>m3</v>
          </cell>
          <cell r="C189" t="str">
            <v>Gravilla</v>
          </cell>
          <cell r="D189">
            <v>61727.038585728114</v>
          </cell>
        </row>
        <row r="190">
          <cell r="B190" t="str">
            <v>m</v>
          </cell>
          <cell r="C190" t="str">
            <v>Guadua</v>
          </cell>
          <cell r="D190">
            <v>2041.2137552470131</v>
          </cell>
        </row>
        <row r="191">
          <cell r="B191" t="str">
            <v>kg</v>
          </cell>
          <cell r="C191" t="str">
            <v>Impermeabilizante para Concreto</v>
          </cell>
          <cell r="D191">
            <v>10896.618211172101</v>
          </cell>
        </row>
        <row r="192">
          <cell r="B192" t="str">
            <v>kg</v>
          </cell>
          <cell r="C192" t="str">
            <v>Impermeabilizante para concreto</v>
          </cell>
          <cell r="D192">
            <v>10896.618211172101</v>
          </cell>
        </row>
        <row r="193">
          <cell r="B193" t="str">
            <v>kg</v>
          </cell>
          <cell r="C193" t="str">
            <v>Imprimante y puente de adherencia</v>
          </cell>
          <cell r="D193">
            <v>53493.443461414266</v>
          </cell>
        </row>
        <row r="194">
          <cell r="B194" t="str">
            <v>m</v>
          </cell>
          <cell r="C194" t="str">
            <v>Junta elastomérica Jeene (J 8097VV)</v>
          </cell>
          <cell r="D194">
            <v>629984.68130448821</v>
          </cell>
        </row>
        <row r="195">
          <cell r="B195" t="str">
            <v>u</v>
          </cell>
          <cell r="C195" t="str">
            <v>Lamina 1,22 X 2,44 X 1/2´´</v>
          </cell>
          <cell r="D195">
            <v>652222.89183080383</v>
          </cell>
        </row>
        <row r="196">
          <cell r="B196" t="str">
            <v>u</v>
          </cell>
          <cell r="C196" t="str">
            <v>Lamina 1,22 X 2,44 X 1/4´´</v>
          </cell>
          <cell r="D196">
            <v>368311.35978441773</v>
          </cell>
        </row>
        <row r="197">
          <cell r="B197" t="str">
            <v>m2</v>
          </cell>
          <cell r="C197" t="str">
            <v>Láminas impermeabilizantes</v>
          </cell>
          <cell r="D197">
            <v>2438.9618340329343</v>
          </cell>
        </row>
        <row r="198">
          <cell r="B198" t="str">
            <v>u</v>
          </cell>
          <cell r="C198" t="str">
            <v>Lechada Para Ductos (Acero De Preesfuerzo)</v>
          </cell>
          <cell r="D198">
            <v>1000.1422667097189</v>
          </cell>
        </row>
        <row r="199">
          <cell r="B199" t="str">
            <v>lt</v>
          </cell>
          <cell r="C199" t="str">
            <v xml:space="preserve">Lechada para ductos (tensionamiento)
</v>
          </cell>
          <cell r="D199">
            <v>1000.1422667097189</v>
          </cell>
        </row>
        <row r="200">
          <cell r="B200" t="str">
            <v>u</v>
          </cell>
          <cell r="C200" t="str">
            <v>Limpiador 1/4 de galón (anclajes)</v>
          </cell>
          <cell r="D200">
            <v>26443.414942695628</v>
          </cell>
        </row>
        <row r="201">
          <cell r="B201" t="str">
            <v>m</v>
          </cell>
          <cell r="C201" t="str">
            <v>Listón en guadua para empradizar</v>
          </cell>
          <cell r="D201">
            <v>1923.6734258960282</v>
          </cell>
        </row>
        <row r="202">
          <cell r="B202" t="str">
            <v>u</v>
          </cell>
          <cell r="C202" t="str">
            <v>Lubricante Pvc X 500 G</v>
          </cell>
          <cell r="D202">
            <v>22651.175879883755</v>
          </cell>
        </row>
        <row r="203">
          <cell r="B203" t="str">
            <v>u</v>
          </cell>
          <cell r="C203" t="str">
            <v>Malla Ciclónica Para Gaviones Galvanizada Aleación Zn-5A1-Mm Cal 12 (2M3)</v>
          </cell>
          <cell r="D203">
            <v>128949.08756861478</v>
          </cell>
        </row>
        <row r="204">
          <cell r="B204" t="str">
            <v>u</v>
          </cell>
          <cell r="C204" t="str">
            <v>Malla Ciclónica Para Gaviones Galvanizada Aleación Zn-5A1-Mm Y Plastificada Pvc Cal 12 (2M3)</v>
          </cell>
          <cell r="D204">
            <v>140122.76512754275</v>
          </cell>
        </row>
        <row r="205">
          <cell r="B205" t="str">
            <v>u</v>
          </cell>
          <cell r="C205" t="str">
            <v>Malla Ciclónica Para Gaviones Galvanizada Y Plastificada Con Pvc Cal 12 (2M3)</v>
          </cell>
          <cell r="D205">
            <v>140122.76512754275</v>
          </cell>
        </row>
        <row r="206">
          <cell r="B206" t="str">
            <v>m2</v>
          </cell>
          <cell r="C206" t="str">
            <v>Malla Electrosoldada de 5/16</v>
          </cell>
          <cell r="D206">
            <v>6579.2260081046161</v>
          </cell>
        </row>
        <row r="207">
          <cell r="B207" t="str">
            <v>m2</v>
          </cell>
          <cell r="C207" t="str">
            <v xml:space="preserve">Malla eslabonada, calibre 10, 6 ojos
</v>
          </cell>
          <cell r="D207">
            <v>13865.701905865202</v>
          </cell>
        </row>
        <row r="208">
          <cell r="B208" t="str">
            <v>u</v>
          </cell>
          <cell r="C208" t="str">
            <v>Malla Para Colchagaviones Espesor 0,30 M</v>
          </cell>
          <cell r="D208">
            <v>70168.73975006929</v>
          </cell>
        </row>
        <row r="209">
          <cell r="B209" t="str">
            <v>u</v>
          </cell>
          <cell r="C209" t="str">
            <v>Malla para gaviones (2M3)</v>
          </cell>
          <cell r="D209">
            <v>98193.925766871151</v>
          </cell>
        </row>
        <row r="210">
          <cell r="B210" t="str">
            <v>m</v>
          </cell>
          <cell r="C210" t="str">
            <v>Manguera De Alta Presión</v>
          </cell>
          <cell r="D210">
            <v>74668.420258848899</v>
          </cell>
        </row>
        <row r="211">
          <cell r="B211" t="str">
            <v>m</v>
          </cell>
          <cell r="C211" t="str">
            <v>Manguera de alta presión</v>
          </cell>
          <cell r="D211">
            <v>72832.55282391145</v>
          </cell>
        </row>
        <row r="212">
          <cell r="B212" t="str">
            <v>m</v>
          </cell>
          <cell r="C212" t="str">
            <v>Manguera de polietileno de 3´´</v>
          </cell>
          <cell r="D212">
            <v>6847.7736519212131</v>
          </cell>
        </row>
        <row r="213">
          <cell r="B213" t="str">
            <v>m2</v>
          </cell>
          <cell r="C213" t="str">
            <v>Manto de refuerzo de vegetación tipo 5A</v>
          </cell>
          <cell r="D213">
            <v>8516.951275427833</v>
          </cell>
        </row>
        <row r="214">
          <cell r="B214" t="str">
            <v>m2</v>
          </cell>
          <cell r="C214" t="str">
            <v>Manto Permanente (Protección de Taludes)</v>
          </cell>
          <cell r="D214">
            <v>7714.6335808847261</v>
          </cell>
        </row>
        <row r="215">
          <cell r="B215" t="str">
            <v>m2</v>
          </cell>
          <cell r="C215" t="str">
            <v>Manto Temporal (Protección de Taludes)</v>
          </cell>
          <cell r="D215">
            <v>3909.7901517597666</v>
          </cell>
        </row>
        <row r="216">
          <cell r="B216" t="str">
            <v>m3</v>
          </cell>
          <cell r="C216" t="str">
            <v xml:space="preserve">Material  de afirmado de la Zona </v>
          </cell>
          <cell r="D216">
            <v>19745.73036359145</v>
          </cell>
        </row>
        <row r="217">
          <cell r="B217" t="str">
            <v>m3</v>
          </cell>
          <cell r="C217" t="str">
            <v>Material  Granular Tipo SBG</v>
          </cell>
          <cell r="D217">
            <v>44100.711785598964</v>
          </cell>
        </row>
        <row r="218">
          <cell r="B218" t="str">
            <v>m3</v>
          </cell>
          <cell r="C218" t="str">
            <v>Material de afirmado</v>
          </cell>
          <cell r="D218">
            <v>28723.917985146909</v>
          </cell>
        </row>
        <row r="219">
          <cell r="B219" t="str">
            <v>m3</v>
          </cell>
          <cell r="C219" t="str">
            <v xml:space="preserve">Material de Base </v>
          </cell>
          <cell r="D219">
            <v>49600</v>
          </cell>
        </row>
        <row r="220">
          <cell r="B220" t="str">
            <v>m3</v>
          </cell>
          <cell r="C220" t="str">
            <v>Material de base (gradación 1)</v>
          </cell>
          <cell r="D220">
            <v>40513.289105424599</v>
          </cell>
        </row>
        <row r="221">
          <cell r="B221" t="str">
            <v>m3</v>
          </cell>
          <cell r="C221" t="str">
            <v>Material de base (gradación 2)</v>
          </cell>
          <cell r="D221">
            <v>40145.868005812066</v>
          </cell>
        </row>
        <row r="222">
          <cell r="B222" t="str">
            <v>m3</v>
          </cell>
          <cell r="C222" t="str">
            <v>Material de base (gradación 3)</v>
          </cell>
          <cell r="D222">
            <v>58752</v>
          </cell>
        </row>
        <row r="223">
          <cell r="B223" t="str">
            <v>m3</v>
          </cell>
          <cell r="C223" t="str">
            <v>Material de base procesado en planta (gradación 1, 2)</v>
          </cell>
          <cell r="D223">
            <v>46582.701775912166</v>
          </cell>
        </row>
        <row r="224">
          <cell r="B224" t="str">
            <v>m3</v>
          </cell>
          <cell r="C224" t="str">
            <v>Material de base reciclada (manejo)</v>
          </cell>
          <cell r="D224">
            <v>7007.292670326121</v>
          </cell>
        </row>
        <row r="225">
          <cell r="B225" t="str">
            <v>m3</v>
          </cell>
          <cell r="C225" t="str">
            <v>Material de la zona (para estabilizar bases)</v>
          </cell>
          <cell r="D225">
            <v>19152.203768287814</v>
          </cell>
        </row>
        <row r="226">
          <cell r="B226" t="str">
            <v>m3</v>
          </cell>
          <cell r="C226" t="str">
            <v>Material de Recebo Para Relleno</v>
          </cell>
          <cell r="D226">
            <v>16529.108814982239</v>
          </cell>
        </row>
        <row r="227">
          <cell r="B227" t="str">
            <v>m3</v>
          </cell>
          <cell r="C227" t="str">
            <v>Material de Remoción</v>
          </cell>
          <cell r="D227">
            <v>4863.2311268969961</v>
          </cell>
        </row>
        <row r="228">
          <cell r="B228" t="str">
            <v>m3</v>
          </cell>
          <cell r="C228" t="str">
            <v xml:space="preserve">Material de Sub- Base CBR=20%
</v>
          </cell>
          <cell r="D228">
            <v>37745.138262834997</v>
          </cell>
        </row>
        <row r="229">
          <cell r="B229" t="str">
            <v>m3</v>
          </cell>
          <cell r="C229" t="str">
            <v xml:space="preserve">Material de Sub- Base CBR=30%
</v>
          </cell>
          <cell r="D229">
            <v>31176.664571197933</v>
          </cell>
        </row>
        <row r="230">
          <cell r="B230" t="str">
            <v>m3</v>
          </cell>
          <cell r="C230" t="str">
            <v xml:space="preserve">Material de Sub Base CBR=40% </v>
          </cell>
          <cell r="D230">
            <v>34300</v>
          </cell>
        </row>
        <row r="231">
          <cell r="B231" t="str">
            <v>m3</v>
          </cell>
          <cell r="C231" t="str">
            <v xml:space="preserve">Material de Sub- Base para bacheo
</v>
          </cell>
          <cell r="D231">
            <v>35782.889220277684</v>
          </cell>
        </row>
        <row r="232">
          <cell r="B232" t="str">
            <v>m3</v>
          </cell>
          <cell r="C232" t="str">
            <v xml:space="preserve">Material de Sub- Base procesado en planta (tipo 1 o tipo 2)
</v>
          </cell>
          <cell r="D232">
            <v>39594.299515660314</v>
          </cell>
        </row>
        <row r="233">
          <cell r="B233" t="str">
            <v>m3</v>
          </cell>
          <cell r="C233" t="str">
            <v>Material drenante (3´´)</v>
          </cell>
          <cell r="D233">
            <v>47161.563655272839</v>
          </cell>
        </row>
        <row r="234">
          <cell r="B234" t="str">
            <v>m3</v>
          </cell>
          <cell r="C234" t="str">
            <v>Material filtrante (6´´)</v>
          </cell>
          <cell r="D234">
            <v>47683.5928963513</v>
          </cell>
        </row>
        <row r="235">
          <cell r="B235" t="str">
            <v>m3</v>
          </cell>
          <cell r="C235" t="str">
            <v>Material Granular Tipo  BG</v>
          </cell>
          <cell r="D235">
            <v>48986.768824669023</v>
          </cell>
        </row>
        <row r="236">
          <cell r="B236" t="str">
            <v>m3</v>
          </cell>
          <cell r="C236" t="str">
            <v>Material para pedraplén</v>
          </cell>
          <cell r="D236">
            <v>46691.461562802702</v>
          </cell>
        </row>
        <row r="237">
          <cell r="B237" t="str">
            <v>m3</v>
          </cell>
          <cell r="C237" t="str">
            <v>Material para solado y atraque</v>
          </cell>
          <cell r="D237">
            <v>28610.050791088146</v>
          </cell>
        </row>
        <row r="238">
          <cell r="B238" t="str">
            <v>m3</v>
          </cell>
          <cell r="C238" t="str">
            <v xml:space="preserve">Material seleccionado para Relleno
</v>
          </cell>
          <cell r="D238">
            <v>22402.040500484301</v>
          </cell>
        </row>
        <row r="239">
          <cell r="B239" t="str">
            <v>m</v>
          </cell>
          <cell r="C239" t="str">
            <v>Mecha Lenta</v>
          </cell>
          <cell r="D239">
            <v>824.88123990958979</v>
          </cell>
        </row>
        <row r="240">
          <cell r="B240" t="str">
            <v>m3</v>
          </cell>
          <cell r="C240" t="str">
            <v xml:space="preserve">Mezcla abierta en caliente MAC-1
</v>
          </cell>
          <cell r="D240">
            <v>451599.39057152072</v>
          </cell>
        </row>
        <row r="241">
          <cell r="B241" t="str">
            <v>m3</v>
          </cell>
          <cell r="C241" t="str">
            <v xml:space="preserve">Mezcla abierta en caliente MAC-2
</v>
          </cell>
          <cell r="D241">
            <v>406181.59741685493</v>
          </cell>
        </row>
        <row r="242">
          <cell r="B242" t="str">
            <v>m3</v>
          </cell>
          <cell r="C242" t="str">
            <v xml:space="preserve">Mezcla abierta en caliente MAC-3
</v>
          </cell>
          <cell r="D242">
            <v>417962.91649983847</v>
          </cell>
        </row>
        <row r="243">
          <cell r="B243" t="str">
            <v>M3</v>
          </cell>
          <cell r="C243" t="str">
            <v>Mezcla Abierta en Frio  MAF-25</v>
          </cell>
          <cell r="D243">
            <v>360135.17339360667</v>
          </cell>
        </row>
        <row r="244">
          <cell r="B244" t="str">
            <v>m3</v>
          </cell>
          <cell r="C244" t="str">
            <v>Mezcla Abierta en Frío MAF-19</v>
          </cell>
          <cell r="D244">
            <v>354989.63558282203</v>
          </cell>
        </row>
        <row r="245">
          <cell r="B245" t="str">
            <v>m3</v>
          </cell>
          <cell r="C245" t="str">
            <v xml:space="preserve">Mezcla Abierta en Frio MAF-38 </v>
          </cell>
          <cell r="D245">
            <v>245583.7267032612</v>
          </cell>
        </row>
        <row r="246">
          <cell r="B246" t="str">
            <v>m3</v>
          </cell>
          <cell r="C246" t="str">
            <v>Mezcla Densa en caliente MDC-0</v>
          </cell>
          <cell r="D246">
            <v>310696.87129480136</v>
          </cell>
        </row>
        <row r="247">
          <cell r="B247" t="str">
            <v>m3</v>
          </cell>
          <cell r="C247" t="str">
            <v>Mezcla Densa en caliente MDC-10</v>
          </cell>
          <cell r="D247">
            <v>409922.42334517266</v>
          </cell>
        </row>
        <row r="248">
          <cell r="B248" t="str">
            <v>m3</v>
          </cell>
          <cell r="C248" t="str">
            <v>Mezcla densa en Caliente MDC-19</v>
          </cell>
          <cell r="D248">
            <v>371923.2615402001</v>
          </cell>
        </row>
        <row r="249">
          <cell r="B249" t="str">
            <v>m3</v>
          </cell>
          <cell r="C249" t="str">
            <v>Mezcla densa en Caliente MDC-25</v>
          </cell>
          <cell r="D249">
            <v>361654.10229254118</v>
          </cell>
        </row>
        <row r="250">
          <cell r="B250" t="str">
            <v>m3</v>
          </cell>
          <cell r="C250" t="str">
            <v>Mezcla Densa en Frio MDF-19</v>
          </cell>
          <cell r="D250">
            <v>250878.28886018725</v>
          </cell>
        </row>
        <row r="251">
          <cell r="B251" t="str">
            <v>m3</v>
          </cell>
          <cell r="C251" t="str">
            <v>Mezcla Densa en Frio MDF-25</v>
          </cell>
          <cell r="D251">
            <v>253604.80471423955</v>
          </cell>
        </row>
        <row r="252">
          <cell r="B252" t="str">
            <v>m3</v>
          </cell>
          <cell r="C252" t="str">
            <v>Mezcla Densa en Frio MDF-38</v>
          </cell>
          <cell r="D252">
            <v>250427.01795285757</v>
          </cell>
        </row>
        <row r="253">
          <cell r="B253" t="str">
            <v>m3</v>
          </cell>
          <cell r="C253" t="str">
            <v>Mezcla Densa en Frio para Bacheo</v>
          </cell>
          <cell r="D253">
            <v>259717.42657410394</v>
          </cell>
        </row>
        <row r="254">
          <cell r="B254" t="str">
            <v>m3</v>
          </cell>
          <cell r="C254" t="str">
            <v>Mezcla discontinua en caliente F-1</v>
          </cell>
          <cell r="D254">
            <v>288603.48724572157</v>
          </cell>
        </row>
        <row r="255">
          <cell r="B255" t="str">
            <v>m3</v>
          </cell>
          <cell r="C255" t="str">
            <v>Mezcla discontinua en caliente F-2</v>
          </cell>
          <cell r="D255">
            <v>213041.84694865995</v>
          </cell>
        </row>
        <row r="256">
          <cell r="B256" t="str">
            <v>m3</v>
          </cell>
          <cell r="C256" t="str">
            <v xml:space="preserve">Mezcla discontinua en caliente M-1
</v>
          </cell>
          <cell r="D256">
            <v>323661.9894091055</v>
          </cell>
        </row>
        <row r="257">
          <cell r="B257" t="str">
            <v>m3</v>
          </cell>
          <cell r="C257" t="str">
            <v xml:space="preserve">Mezcla discontinua en caliente M-2
</v>
          </cell>
          <cell r="D257">
            <v>169602.2995156603</v>
          </cell>
        </row>
        <row r="258">
          <cell r="B258" t="str">
            <v>m2</v>
          </cell>
          <cell r="C258" t="str">
            <v>Mezcla Fértil</v>
          </cell>
          <cell r="D258">
            <v>15177.395027445913</v>
          </cell>
        </row>
        <row r="259">
          <cell r="B259" t="str">
            <v>m3</v>
          </cell>
          <cell r="C259" t="str">
            <v xml:space="preserve">Mezcla gruesa en caliente tipo MGC-1
</v>
          </cell>
          <cell r="D259">
            <v>401913.41420729732</v>
          </cell>
        </row>
        <row r="260">
          <cell r="B260" t="str">
            <v>m3</v>
          </cell>
          <cell r="C260" t="str">
            <v>Mezcla Semidensa en Caliente MSC-19</v>
          </cell>
          <cell r="D260">
            <v>327036.17948005418</v>
          </cell>
        </row>
        <row r="261">
          <cell r="B261" t="str">
            <v>m3</v>
          </cell>
          <cell r="C261" t="str">
            <v>Mortero 1:3</v>
          </cell>
          <cell r="D261">
            <v>373755.15905715205</v>
          </cell>
        </row>
        <row r="262">
          <cell r="B262" t="str">
            <v>m3</v>
          </cell>
          <cell r="C262" t="str">
            <v>Mortero 1:3 De recubrimiento</v>
          </cell>
          <cell r="D262">
            <v>350408.71113981266</v>
          </cell>
        </row>
        <row r="263">
          <cell r="B263" t="str">
            <v>m3</v>
          </cell>
          <cell r="C263" t="str">
            <v>Mortero 1:3 Para Anillos</v>
          </cell>
          <cell r="D263">
            <v>352209.59690022597</v>
          </cell>
        </row>
        <row r="264">
          <cell r="B264" t="str">
            <v>m3</v>
          </cell>
          <cell r="C264" t="str">
            <v>Mortero alta resistencia (Eucocrete)</v>
          </cell>
          <cell r="D264">
            <v>444958.36196319014</v>
          </cell>
        </row>
        <row r="265">
          <cell r="B265" t="str">
            <v>kg</v>
          </cell>
          <cell r="C265" t="str">
            <v>Mulch Orgánico</v>
          </cell>
          <cell r="D265">
            <v>2532.6299702015131</v>
          </cell>
        </row>
        <row r="266">
          <cell r="B266" t="str">
            <v>kg</v>
          </cell>
          <cell r="C266" t="str">
            <v xml:space="preserve">Nutrientes (para remoción de especies vegetales) (dap, triple 15 o similar) (ítem 201.9)
</v>
          </cell>
          <cell r="D266">
            <v>2302.5310946076843</v>
          </cell>
        </row>
        <row r="267">
          <cell r="B267" t="str">
            <v>m2</v>
          </cell>
          <cell r="C267" t="str">
            <v xml:space="preserve">Obra falsa concreto clase A y B (puntal de 3m metálico)
</v>
          </cell>
          <cell r="D267">
            <v>44365.177526638676</v>
          </cell>
        </row>
        <row r="268">
          <cell r="B268" t="str">
            <v>kg</v>
          </cell>
          <cell r="C268" t="str">
            <v xml:space="preserve">Oxigeno industrial
</v>
          </cell>
          <cell r="D268">
            <v>10533.082763965125</v>
          </cell>
        </row>
        <row r="269">
          <cell r="B269" t="str">
            <v>m</v>
          </cell>
          <cell r="C269" t="str">
            <v xml:space="preserve">Paral en madera rolliza de 3´´ (tablestacados)
</v>
          </cell>
          <cell r="D269">
            <v>7602.5015059735206</v>
          </cell>
        </row>
        <row r="270">
          <cell r="B270" t="str">
            <v>u</v>
          </cell>
          <cell r="C270" t="str">
            <v xml:space="preserve">Paral en madera rolliza de 5´´ y 4,5m de longitud (tablestacados)
</v>
          </cell>
          <cell r="D270">
            <v>35287.286018727791</v>
          </cell>
        </row>
        <row r="271">
          <cell r="B271" t="str">
            <v>u</v>
          </cell>
          <cell r="C271" t="str">
            <v xml:space="preserve">Paral en madera rolliza de 6´´ y 5m de longitud (tablestacados)
</v>
          </cell>
          <cell r="D271">
            <v>52336.930577978681</v>
          </cell>
        </row>
        <row r="272">
          <cell r="B272" t="str">
            <v>u</v>
          </cell>
          <cell r="C272" t="str">
            <v xml:space="preserve">Paral en madera rolliza de 6´´ y 8m de longitud (tablestacados)
</v>
          </cell>
          <cell r="D272">
            <v>58844.47517058441</v>
          </cell>
        </row>
        <row r="273">
          <cell r="B273" t="str">
            <v>kg</v>
          </cell>
          <cell r="C273" t="str">
            <v>Pegante epóxico</v>
          </cell>
          <cell r="D273">
            <v>46868.444916021901</v>
          </cell>
        </row>
        <row r="274">
          <cell r="B274" t="str">
            <v>m</v>
          </cell>
          <cell r="C274" t="str">
            <v>Perfil Hea 200</v>
          </cell>
          <cell r="D274">
            <v>232947.09183080395</v>
          </cell>
        </row>
        <row r="275">
          <cell r="B275" t="str">
            <v>m3</v>
          </cell>
          <cell r="C275" t="str">
            <v xml:space="preserve">Piedra para Concreto Ciclópeo (Rajón o Canto Rodado) </v>
          </cell>
          <cell r="D275">
            <v>43547.07906337746</v>
          </cell>
        </row>
        <row r="276">
          <cell r="B276" t="str">
            <v>m3</v>
          </cell>
          <cell r="C276" t="str">
            <v xml:space="preserve">Piedra para concreto ciclópeo (rajón o canto rodado)
</v>
          </cell>
          <cell r="D276">
            <v>44440.739166935738</v>
          </cell>
        </row>
        <row r="277">
          <cell r="B277" t="str">
            <v>m3</v>
          </cell>
          <cell r="C277" t="str">
            <v xml:space="preserve">Piedra para gavión
</v>
          </cell>
          <cell r="D277">
            <v>41964.744992780106</v>
          </cell>
        </row>
        <row r="278">
          <cell r="B278" t="str">
            <v>m</v>
          </cell>
          <cell r="C278" t="str">
            <v xml:space="preserve">Pilote de madera diam mayor a 18 cm.
</v>
          </cell>
          <cell r="D278">
            <v>59841.67071359379</v>
          </cell>
        </row>
        <row r="279">
          <cell r="B279" t="str">
            <v>m</v>
          </cell>
          <cell r="C279" t="str">
            <v xml:space="preserve">Pilote en madera barbosco de 15*15
</v>
          </cell>
          <cell r="D279">
            <v>57802.928943416206</v>
          </cell>
        </row>
        <row r="280">
          <cell r="B280" t="str">
            <v>gal</v>
          </cell>
          <cell r="C280" t="str">
            <v xml:space="preserve">Pintura acrílica pura para tráfico
</v>
          </cell>
          <cell r="D280">
            <v>76180.825960607035</v>
          </cell>
        </row>
        <row r="281">
          <cell r="B281" t="str">
            <v>gal</v>
          </cell>
          <cell r="C281" t="str">
            <v xml:space="preserve">Pintura acrílica, esmalte o similar </v>
          </cell>
          <cell r="D281">
            <v>72636.775137229561</v>
          </cell>
        </row>
        <row r="282">
          <cell r="B282" t="str">
            <v>gal</v>
          </cell>
          <cell r="C282" t="str">
            <v>Pintura anticorrosiva</v>
          </cell>
          <cell r="D282">
            <v>42978.191145624791</v>
          </cell>
        </row>
        <row r="283">
          <cell r="B283" t="str">
            <v>g</v>
          </cell>
          <cell r="C283" t="str">
            <v xml:space="preserve">Pintura Impermeabilizante </v>
          </cell>
          <cell r="D283">
            <v>41875.841265741037</v>
          </cell>
        </row>
        <row r="284">
          <cell r="B284" t="str">
            <v>g</v>
          </cell>
          <cell r="C284" t="str">
            <v>Pintura Imprimante</v>
          </cell>
          <cell r="D284">
            <v>53251.016532127862</v>
          </cell>
        </row>
        <row r="285">
          <cell r="B285" t="str">
            <v>u</v>
          </cell>
          <cell r="C285" t="str">
            <v xml:space="preserve">Piscina de decantación de (3*3*1)
</v>
          </cell>
          <cell r="D285">
            <v>56498.068130448817</v>
          </cell>
        </row>
        <row r="286">
          <cell r="B286" t="str">
            <v>kg</v>
          </cell>
          <cell r="C286" t="str">
            <v xml:space="preserve">Plastificante (Sikament)
</v>
          </cell>
          <cell r="D286">
            <v>7846.866451404584</v>
          </cell>
        </row>
        <row r="287">
          <cell r="B287" t="str">
            <v>m</v>
          </cell>
          <cell r="C287" t="str">
            <v xml:space="preserve">Platina de 1´´ x 1/4´´ (cerramiento en malla)
</v>
          </cell>
          <cell r="D287">
            <v>3661.5911527284466</v>
          </cell>
        </row>
        <row r="288">
          <cell r="B288" t="str">
            <v>u</v>
          </cell>
          <cell r="C288" t="str">
            <v xml:space="preserve">Poste de madera para cercas </v>
          </cell>
          <cell r="D288">
            <v>9692.4058144675619</v>
          </cell>
        </row>
        <row r="289">
          <cell r="B289" t="str">
            <v>u</v>
          </cell>
          <cell r="C289" t="str">
            <v xml:space="preserve">Poste en angulo de 2*2*1/4 de 3,5m para señal
</v>
          </cell>
          <cell r="D289">
            <v>70758.228802066515</v>
          </cell>
        </row>
        <row r="290">
          <cell r="B290" t="str">
            <v>u</v>
          </cell>
          <cell r="C290" t="str">
            <v>Poste kilometraje</v>
          </cell>
          <cell r="D290">
            <v>75639.125998748466</v>
          </cell>
        </row>
        <row r="291">
          <cell r="B291" t="str">
            <v>u</v>
          </cell>
          <cell r="C291" t="str">
            <v>Postes De Concreto Para Cercas 2,00 Mts</v>
          </cell>
          <cell r="D291">
            <v>34337.51817888279</v>
          </cell>
        </row>
        <row r="292">
          <cell r="B292" t="str">
            <v>u</v>
          </cell>
          <cell r="C292" t="str">
            <v xml:space="preserve">Postes de concreto para cercas
</v>
          </cell>
          <cell r="D292">
            <v>34337.51817888279</v>
          </cell>
        </row>
        <row r="293">
          <cell r="B293" t="str">
            <v>u</v>
          </cell>
          <cell r="C293" t="str">
            <v xml:space="preserve">Postes para defensa metálica (1,80m)
</v>
          </cell>
          <cell r="D293">
            <v>101782.5789473684</v>
          </cell>
        </row>
        <row r="294">
          <cell r="B294" t="str">
            <v>lb</v>
          </cell>
          <cell r="C294" t="str">
            <v>Puntilla</v>
          </cell>
          <cell r="D294">
            <v>2623.6680658701962</v>
          </cell>
        </row>
        <row r="295">
          <cell r="B295" t="str">
            <v>lt</v>
          </cell>
          <cell r="C295" t="str">
            <v>Químico estabilizante (PROBASE)</v>
          </cell>
          <cell r="D295">
            <v>69219.720342912493</v>
          </cell>
        </row>
        <row r="296">
          <cell r="B296" t="str">
            <v>kg</v>
          </cell>
          <cell r="C296" t="str">
            <v xml:space="preserve">Refuerzo de 3/8'' 60000 psi
</v>
          </cell>
          <cell r="D296">
            <v>2467.2974491443329</v>
          </cell>
        </row>
        <row r="297">
          <cell r="B297" t="str">
            <v>kg</v>
          </cell>
          <cell r="C297" t="str">
            <v xml:space="preserve">Resina termoplástica </v>
          </cell>
          <cell r="D297">
            <v>7775.5026800129144</v>
          </cell>
        </row>
        <row r="298">
          <cell r="B298" t="str">
            <v>u</v>
          </cell>
          <cell r="C298" t="str">
            <v>Salida en PVC D=2´´</v>
          </cell>
          <cell r="D298">
            <v>2056.9557636422342</v>
          </cell>
        </row>
        <row r="299">
          <cell r="B299" t="str">
            <v>u</v>
          </cell>
          <cell r="C299" t="str">
            <v xml:space="preserve">Sección De Tope Defensa Metálica </v>
          </cell>
          <cell r="D299">
            <v>43710.309977397475</v>
          </cell>
        </row>
        <row r="300">
          <cell r="B300" t="str">
            <v>u</v>
          </cell>
          <cell r="C300" t="str">
            <v>Sección final de defensa metálica</v>
          </cell>
          <cell r="D300">
            <v>59950.81530513399</v>
          </cell>
        </row>
        <row r="301">
          <cell r="B301" t="str">
            <v>u</v>
          </cell>
          <cell r="C301" t="str">
            <v>Sección tope</v>
          </cell>
          <cell r="D301">
            <v>58197.155569906354</v>
          </cell>
        </row>
        <row r="302">
          <cell r="B302" t="str">
            <v>m</v>
          </cell>
          <cell r="C302" t="str">
            <v>Sello de silicona o sellador autonivelante</v>
          </cell>
          <cell r="D302">
            <v>5503.4061349693238</v>
          </cell>
        </row>
        <row r="303">
          <cell r="B303" t="str">
            <v>kg</v>
          </cell>
          <cell r="C303" t="str">
            <v>Semilla Para Empradizar Tipo Braquiaria</v>
          </cell>
          <cell r="D303">
            <v>40185.149564094281</v>
          </cell>
        </row>
        <row r="304">
          <cell r="B304" t="str">
            <v>kg</v>
          </cell>
          <cell r="C304" t="str">
            <v>Semillas para empradizar</v>
          </cell>
          <cell r="D304">
            <v>33747.717597675161</v>
          </cell>
        </row>
        <row r="305">
          <cell r="B305" t="str">
            <v>u</v>
          </cell>
          <cell r="C305" t="str">
            <v xml:space="preserve">Señal (grupo 1) tablero en lamina galvanizada de 90*90 cm, calibre 16 reflectivo tipo 1./ incluye poste)
</v>
          </cell>
          <cell r="D305">
            <v>258767.13400064575</v>
          </cell>
        </row>
        <row r="306">
          <cell r="B306" t="str">
            <v>u</v>
          </cell>
          <cell r="C306" t="str">
            <v xml:space="preserve">Señal (grupo 1). Tablero en lámina galvanizada de 75cm*75cm, calibre 16, reflectivo tipo 1/ incluye poste )
</v>
          </cell>
          <cell r="D306">
            <v>219842.3945753955</v>
          </cell>
        </row>
        <row r="307">
          <cell r="B307" t="str">
            <v>u</v>
          </cell>
          <cell r="C307" t="str">
            <v xml:space="preserve">Señal (grupo 2). Tablero en lámina galvanizado de 1,2m*0,4m, calibre 16, reflectivo tipo 1. 
</v>
          </cell>
          <cell r="D307">
            <v>185849.86364573991</v>
          </cell>
        </row>
        <row r="308">
          <cell r="B308" t="str">
            <v>u</v>
          </cell>
          <cell r="C308" t="str">
            <v xml:space="preserve">Señal (grupo 3 ferrocarril) (SP-54). Tablero en lámina galvanizado de 2,4m*0,3m, calibre 16, reflectivo tipo 1. 
</v>
          </cell>
          <cell r="D308">
            <v>289332.86696803354</v>
          </cell>
        </row>
        <row r="309">
          <cell r="B309" t="str">
            <v>u</v>
          </cell>
          <cell r="C309" t="str">
            <v xml:space="preserve">Señal (grupo 4). Tablero en lámina galvanizado de 60cm*75cm, calibre 16, reflectivo tipo 1. (delineador de curva horizontal)
</v>
          </cell>
          <cell r="D309">
            <v>164059.5957805129</v>
          </cell>
        </row>
        <row r="310">
          <cell r="B310" t="str">
            <v>m2</v>
          </cell>
          <cell r="C310" t="str">
            <v xml:space="preserve">Señal (grupo 5). Tablero en lámina galvanizado de 0,90m*1,13m, calibre 16, reflectivo tipo 1. 
</v>
          </cell>
          <cell r="D310">
            <v>242800.53961898608</v>
          </cell>
        </row>
        <row r="311">
          <cell r="B311" t="str">
            <v>u</v>
          </cell>
          <cell r="C311" t="str">
            <v>Señal temporal preventiva</v>
          </cell>
          <cell r="D311">
            <v>141250.94239586694</v>
          </cell>
        </row>
        <row r="312">
          <cell r="B312" t="str">
            <v>kg</v>
          </cell>
          <cell r="C312" t="str">
            <v>Sika Color C</v>
          </cell>
          <cell r="D312">
            <v>19038.898442501955</v>
          </cell>
        </row>
        <row r="313">
          <cell r="B313" t="str">
            <v>kg</v>
          </cell>
          <cell r="C313" t="str">
            <v>Sika Top 122</v>
          </cell>
          <cell r="D313">
            <v>5682.6026638682588</v>
          </cell>
        </row>
        <row r="314">
          <cell r="B314" t="str">
            <v>kg</v>
          </cell>
          <cell r="C314" t="str">
            <v>Sika Top Armatec 108</v>
          </cell>
          <cell r="D314">
            <v>14611.732192444299</v>
          </cell>
        </row>
        <row r="315">
          <cell r="B315" t="str">
            <v>kg</v>
          </cell>
          <cell r="C315" t="str">
            <v>Sikadur 32 Primer</v>
          </cell>
          <cell r="D315">
            <v>77429.691959961245</v>
          </cell>
        </row>
        <row r="316">
          <cell r="B316" t="str">
            <v>kg</v>
          </cell>
          <cell r="C316" t="str">
            <v>Sikaset L - Acelerante</v>
          </cell>
          <cell r="D316">
            <v>12801.401226993863</v>
          </cell>
        </row>
        <row r="317">
          <cell r="B317" t="str">
            <v>kg</v>
          </cell>
          <cell r="C317" t="str">
            <v>Soldadura 6013 de 1/8</v>
          </cell>
          <cell r="D317">
            <v>6836.2295124313841</v>
          </cell>
        </row>
        <row r="318">
          <cell r="B318" t="str">
            <v>kg</v>
          </cell>
          <cell r="C318" t="str">
            <v>Soldadura 7018</v>
          </cell>
          <cell r="D318">
            <v>8065.6803680981584</v>
          </cell>
        </row>
        <row r="319">
          <cell r="B319" t="str">
            <v>kg</v>
          </cell>
          <cell r="C319" t="str">
            <v xml:space="preserve">Soldadura E70XX o en arco sumergido
</v>
          </cell>
          <cell r="D319">
            <v>11455.984242815626</v>
          </cell>
        </row>
        <row r="320">
          <cell r="B320" t="str">
            <v>u</v>
          </cell>
          <cell r="C320" t="str">
            <v xml:space="preserve">Soldadura en PVC 1/8 de galón (anclajes)
</v>
          </cell>
          <cell r="D320">
            <v>34440.366343020061</v>
          </cell>
        </row>
        <row r="321">
          <cell r="B321" t="str">
            <v>kg</v>
          </cell>
          <cell r="C321" t="str">
            <v>Soldadura L-70</v>
          </cell>
          <cell r="D321">
            <v>15152.20781401356</v>
          </cell>
        </row>
        <row r="322">
          <cell r="B322" t="str">
            <v>gal</v>
          </cell>
          <cell r="C322" t="str">
            <v xml:space="preserve">Superplastificante Sikament
</v>
          </cell>
          <cell r="D322">
            <v>32100.851647400708</v>
          </cell>
        </row>
        <row r="323">
          <cell r="B323" t="str">
            <v>u</v>
          </cell>
          <cell r="C323" t="str">
            <v xml:space="preserve">Tabla burda en madera aserrada (0,30*0,03*3,00) 
</v>
          </cell>
          <cell r="D323">
            <v>18732.989990313203</v>
          </cell>
        </row>
        <row r="324">
          <cell r="B324" t="str">
            <v>u</v>
          </cell>
          <cell r="C324" t="str">
            <v xml:space="preserve">Tablero en lámina galvanizada de 1,2 cm*0,4 cm, calibre 16, reflectivo tipo 1.
</v>
          </cell>
          <cell r="D324">
            <v>102129.95259928962</v>
          </cell>
        </row>
        <row r="325">
          <cell r="B325" t="str">
            <v>u</v>
          </cell>
          <cell r="C325" t="str">
            <v xml:space="preserve">Tablero en lámina galvanizada de 2,4 m*30 cm, calibre 16, reflectivo tipo 1.
</v>
          </cell>
          <cell r="D325">
            <v>174055.18895705519</v>
          </cell>
        </row>
        <row r="326">
          <cell r="B326" t="str">
            <v>u</v>
          </cell>
          <cell r="C326" t="str">
            <v xml:space="preserve">Tablero en lámina galvanizada de 60 cm*75cm, calibre 16, reflectivo tipo 1
</v>
          </cell>
          <cell r="D326">
            <v>149815.64443009361</v>
          </cell>
        </row>
        <row r="327">
          <cell r="B327" t="str">
            <v>u</v>
          </cell>
          <cell r="C327" t="str">
            <v xml:space="preserve">Tablero en lámina galvanizada de 75cm*75cm, calibre 16, reflectivo tipo 1. Incluye poste de 2*2*1/4´´ 
</v>
          </cell>
          <cell r="D327">
            <v>175424.74368743945</v>
          </cell>
        </row>
        <row r="328">
          <cell r="B328" t="str">
            <v>u</v>
          </cell>
          <cell r="C328" t="str">
            <v xml:space="preserve">Tablero en lámina galvanizado de 0,90m*1,13m, calibre 16, reflectivo tipo 1. </v>
          </cell>
          <cell r="D328">
            <v>271815.16002583143</v>
          </cell>
        </row>
        <row r="329">
          <cell r="B329" t="str">
            <v>u</v>
          </cell>
          <cell r="C329" t="str">
            <v>Tablestaca de madera aserrada (0.25x0.03x3)</v>
          </cell>
          <cell r="D329">
            <v>16530.285685197279</v>
          </cell>
        </row>
        <row r="330">
          <cell r="B330" t="str">
            <v>u</v>
          </cell>
          <cell r="C330" t="str">
            <v xml:space="preserve">Tablestaca en madera aserrada (0,25*0,05*3)
</v>
          </cell>
          <cell r="D330">
            <v>21051.340142579065</v>
          </cell>
        </row>
        <row r="331">
          <cell r="B331" t="str">
            <v>u</v>
          </cell>
          <cell r="C331" t="str">
            <v xml:space="preserve">Tablestaca en madera aserrada (0,3*0,03*3)
</v>
          </cell>
          <cell r="D331">
            <v>18388.975375771999</v>
          </cell>
        </row>
        <row r="332">
          <cell r="B332" t="str">
            <v>u</v>
          </cell>
          <cell r="C332" t="str">
            <v xml:space="preserve">Tablestaca metálica (riel de 70 lb/yarda)
</v>
          </cell>
          <cell r="D332">
            <v>73486.843590571516</v>
          </cell>
        </row>
        <row r="333">
          <cell r="B333" t="str">
            <v>u</v>
          </cell>
          <cell r="C333" t="str">
            <v>Tacha reflectiva</v>
          </cell>
          <cell r="D333">
            <v>4632.3483371004195</v>
          </cell>
        </row>
        <row r="334">
          <cell r="B334" t="str">
            <v>u</v>
          </cell>
          <cell r="C334" t="str">
            <v xml:space="preserve">Tachón en resina de (50*15*8) cm
</v>
          </cell>
          <cell r="D334">
            <v>27475.051985792699</v>
          </cell>
        </row>
        <row r="335">
          <cell r="B335" t="str">
            <v>u</v>
          </cell>
          <cell r="C335" t="str">
            <v xml:space="preserve">Tapón en PVC RD21 de 1´´ (para anclaje)
</v>
          </cell>
          <cell r="D335">
            <v>1323.378172424927</v>
          </cell>
        </row>
        <row r="336">
          <cell r="B336" t="str">
            <v>m3</v>
          </cell>
          <cell r="C336" t="str">
            <v xml:space="preserve">Tierra abonada </v>
          </cell>
          <cell r="D336">
            <v>54615.325691228289</v>
          </cell>
        </row>
        <row r="337">
          <cell r="B337" t="str">
            <v>m3</v>
          </cell>
          <cell r="C337" t="str">
            <v xml:space="preserve">Tierra común
</v>
          </cell>
          <cell r="D337">
            <v>14891.483895724985</v>
          </cell>
        </row>
        <row r="338">
          <cell r="B338" t="str">
            <v>u</v>
          </cell>
          <cell r="C338" t="str">
            <v>Tornillos de Unión de D= 12 mm</v>
          </cell>
          <cell r="D338">
            <v>953.96570875040345</v>
          </cell>
        </row>
        <row r="339">
          <cell r="B339" t="str">
            <v>u</v>
          </cell>
          <cell r="C339" t="str">
            <v>Tornillos para defensa metálica</v>
          </cell>
          <cell r="D339">
            <v>2803.1269615757178</v>
          </cell>
        </row>
        <row r="340">
          <cell r="B340" t="str">
            <v>kg</v>
          </cell>
          <cell r="C340" t="str">
            <v>Torón de tensionmiento 1/2´´ o 5/8´´</v>
          </cell>
          <cell r="D340">
            <v>5211.654246044558</v>
          </cell>
        </row>
        <row r="341">
          <cell r="B341" t="str">
            <v>u</v>
          </cell>
          <cell r="C341" t="str">
            <v>Tramo Curvo De 4,13 M Galvanizado</v>
          </cell>
          <cell r="D341">
            <v>274022.18960284145</v>
          </cell>
        </row>
        <row r="342">
          <cell r="B342" t="str">
            <v>u</v>
          </cell>
          <cell r="C342" t="str">
            <v>Tramo Final O Terminal 2,5 Mm, De 71 Cm Galvanizado</v>
          </cell>
          <cell r="D342">
            <v>59945.567969002252</v>
          </cell>
        </row>
        <row r="343">
          <cell r="B343" t="str">
            <v>m</v>
          </cell>
          <cell r="C343" t="str">
            <v xml:space="preserve">Tramo recto para defensas metálicas (4,13m)
</v>
          </cell>
          <cell r="D343">
            <v>75420.514040722075</v>
          </cell>
        </row>
        <row r="344">
          <cell r="B344" t="str">
            <v>u</v>
          </cell>
          <cell r="C344" t="str">
            <v>Transductores Electrónicos (Incluye Cables, Protección Contra El Concreto Y Panel De Lectura)</v>
          </cell>
          <cell r="D344">
            <v>1409495.3540845977</v>
          </cell>
        </row>
        <row r="345">
          <cell r="B345" t="str">
            <v>u</v>
          </cell>
          <cell r="C345" t="str">
            <v>Transductores electrónicos (incluye cables, protección contra el concreto y panel de lectura)</v>
          </cell>
          <cell r="D345">
            <v>1401612.8057474974</v>
          </cell>
        </row>
        <row r="346">
          <cell r="B346" t="str">
            <v>u</v>
          </cell>
          <cell r="C346" t="str">
            <v>Transductores Mecánicos (Incluye Cables, Protección Contra El Concreto Y Panel De Lectura)</v>
          </cell>
          <cell r="D346">
            <v>882175.85366483685</v>
          </cell>
        </row>
        <row r="347">
          <cell r="B347" t="str">
            <v>u</v>
          </cell>
          <cell r="C347" t="str">
            <v>Transductores mecánicos (incluye cables, protección contra el concreto y panel de lectura)</v>
          </cell>
          <cell r="D347">
            <v>856085.04895059729</v>
          </cell>
        </row>
        <row r="348">
          <cell r="B348" t="str">
            <v>m3</v>
          </cell>
          <cell r="C348" t="str">
            <v xml:space="preserve">Triturado tamaño 1/2''
</v>
          </cell>
          <cell r="D348">
            <v>62693.073167581526</v>
          </cell>
        </row>
        <row r="349">
          <cell r="B349" t="str">
            <v>kg</v>
          </cell>
          <cell r="C349" t="str">
            <v xml:space="preserve">Trompetas de 12 torones (tensionamiento)
</v>
          </cell>
          <cell r="D349">
            <v>67800.830158217621</v>
          </cell>
        </row>
        <row r="350">
          <cell r="B350" t="str">
            <v>m</v>
          </cell>
          <cell r="C350" t="str">
            <v xml:space="preserve">Tubería D=4´´ tipo pesado, E=2mm (baranda metálica)
</v>
          </cell>
          <cell r="D350">
            <v>45669.665288989338</v>
          </cell>
        </row>
        <row r="351">
          <cell r="B351" t="str">
            <v>u</v>
          </cell>
          <cell r="C351" t="str">
            <v xml:space="preserve">Tubería de 10´´ PAA vaciado tremi de 4 mts
</v>
          </cell>
          <cell r="D351">
            <v>86320.778301582162</v>
          </cell>
        </row>
        <row r="352">
          <cell r="B352" t="str">
            <v>m</v>
          </cell>
          <cell r="C352" t="str">
            <v>Tubería de Plástico</v>
          </cell>
          <cell r="D352">
            <v>10710.86251210849</v>
          </cell>
        </row>
        <row r="353">
          <cell r="B353" t="str">
            <v>m</v>
          </cell>
          <cell r="C353" t="str">
            <v xml:space="preserve">Tubería en H de D=1/4´´, H=1.40m, A=0.20m (baranda metálica)
</v>
          </cell>
          <cell r="D353">
            <v>60134.472069744901</v>
          </cell>
        </row>
        <row r="354">
          <cell r="B354" t="str">
            <v>m</v>
          </cell>
          <cell r="C354" t="str">
            <v xml:space="preserve">Tubería Perforada en PVC de 2´´
</v>
          </cell>
          <cell r="D354">
            <v>18631.465256717787</v>
          </cell>
        </row>
        <row r="355">
          <cell r="B355" t="str">
            <v>m</v>
          </cell>
          <cell r="C355" t="str">
            <v>Tubería Petrolera 7´´</v>
          </cell>
          <cell r="D355">
            <v>130724.78611559572</v>
          </cell>
        </row>
        <row r="356">
          <cell r="B356" t="str">
            <v>m</v>
          </cell>
          <cell r="C356" t="str">
            <v xml:space="preserve">Tubería Pvc Alcantarillado D= 24´´ </v>
          </cell>
          <cell r="D356">
            <v>385845.02150468191</v>
          </cell>
        </row>
        <row r="357">
          <cell r="B357" t="str">
            <v>m</v>
          </cell>
          <cell r="C357" t="str">
            <v xml:space="preserve">Tubería Pvc Alcantarillado D= 36´´ </v>
          </cell>
          <cell r="D357">
            <v>1040411.3736519211</v>
          </cell>
        </row>
        <row r="358">
          <cell r="B358" t="str">
            <v>m</v>
          </cell>
          <cell r="C358" t="str">
            <v xml:space="preserve">Tubería PVC de 1´´ (para escamas en concreto)
</v>
          </cell>
          <cell r="D358">
            <v>5431.506890416531</v>
          </cell>
        </row>
        <row r="359">
          <cell r="B359" t="str">
            <v>m</v>
          </cell>
          <cell r="C359" t="str">
            <v>Tubería PVC RD21 de 1´´ (para anclajes)</v>
          </cell>
          <cell r="D359">
            <v>5403.1957628737482</v>
          </cell>
        </row>
        <row r="360">
          <cell r="B360" t="str">
            <v>m</v>
          </cell>
          <cell r="C360" t="str">
            <v>Tubo concreto clase C, D=0,25 m</v>
          </cell>
          <cell r="D360">
            <v>36841.546980949301</v>
          </cell>
        </row>
        <row r="361">
          <cell r="B361" t="str">
            <v>m</v>
          </cell>
          <cell r="C361" t="str">
            <v xml:space="preserve">Tubo concreto reforzado 900mm (tipo 1)
</v>
          </cell>
          <cell r="D361">
            <v>379197.69609299314</v>
          </cell>
        </row>
        <row r="362">
          <cell r="B362" t="str">
            <v>m</v>
          </cell>
          <cell r="C362" t="str">
            <v xml:space="preserve">Tubo concreto reforzado 900mm (tipo 2)
</v>
          </cell>
          <cell r="D362">
            <v>381278.78960284143</v>
          </cell>
        </row>
        <row r="363">
          <cell r="B363" t="str">
            <v>m</v>
          </cell>
          <cell r="C363" t="str">
            <v>Tubo concreto simple 450 mm</v>
          </cell>
          <cell r="D363">
            <v>97366.420858895683</v>
          </cell>
        </row>
        <row r="364">
          <cell r="B364" t="str">
            <v>m</v>
          </cell>
          <cell r="C364" t="str">
            <v>Tubo concreto simple 500 mm</v>
          </cell>
          <cell r="D364">
            <v>132882.67264061995</v>
          </cell>
        </row>
        <row r="365">
          <cell r="B365" t="str">
            <v>m</v>
          </cell>
          <cell r="C365" t="str">
            <v>Tubo concreto simple 600 mm</v>
          </cell>
          <cell r="D365">
            <v>160301.92095576363</v>
          </cell>
        </row>
        <row r="366">
          <cell r="B366" t="str">
            <v>m</v>
          </cell>
          <cell r="C366" t="str">
            <v>Tubo concreto simple 750 mm</v>
          </cell>
          <cell r="D366">
            <v>205985.22931869549</v>
          </cell>
        </row>
        <row r="367">
          <cell r="B367" t="str">
            <v>m</v>
          </cell>
          <cell r="C367" t="str">
            <v xml:space="preserve">Tubo corrugado de acero galvanizado MP-68
</v>
          </cell>
          <cell r="D367">
            <v>158015.13186955114</v>
          </cell>
        </row>
        <row r="368">
          <cell r="B368" t="str">
            <v>m</v>
          </cell>
          <cell r="C368" t="str">
            <v xml:space="preserve">Tubo metálico con recubrimiento bituminoso de lámina calibre 12 y diámetro de 60''
</v>
          </cell>
          <cell r="D368">
            <v>130499.15066193088</v>
          </cell>
        </row>
        <row r="369">
          <cell r="B369" t="str">
            <v>m</v>
          </cell>
          <cell r="C369" t="str">
            <v>Tubo metálico de alta resistencia</v>
          </cell>
          <cell r="D369">
            <v>54621.620729738446</v>
          </cell>
        </row>
        <row r="370">
          <cell r="B370" t="str">
            <v>m</v>
          </cell>
          <cell r="C370" t="str">
            <v>Tubo Metálico De Alta Resistencia</v>
          </cell>
          <cell r="D370">
            <v>56246.195996125272</v>
          </cell>
        </row>
        <row r="371">
          <cell r="B371" t="str">
            <v>u</v>
          </cell>
          <cell r="C371" t="str">
            <v xml:space="preserve">Tubo para cerramiento, calibre 16 de 2,7m (cerramientos en malla)
</v>
          </cell>
          <cell r="D371">
            <v>30282.457506244198</v>
          </cell>
        </row>
        <row r="372">
          <cell r="B372" t="str">
            <v>u</v>
          </cell>
          <cell r="C372" t="str">
            <v>Unión en PVC D=2´´</v>
          </cell>
          <cell r="D372">
            <v>3122.7501834630289</v>
          </cell>
        </row>
        <row r="373">
          <cell r="B373" t="str">
            <v>u</v>
          </cell>
          <cell r="C373" t="str">
            <v xml:space="preserve">Unión en PVC RD21 de 1´´ (para anclajes)
</v>
          </cell>
          <cell r="D373">
            <v>1204.7883758475941</v>
          </cell>
        </row>
        <row r="374">
          <cell r="B374" t="str">
            <v>u</v>
          </cell>
          <cell r="C374" t="str">
            <v>Uniones especiales de alta resistencia para tubería</v>
          </cell>
          <cell r="D374">
            <v>38143.935808847265</v>
          </cell>
        </row>
        <row r="375">
          <cell r="B375" t="str">
            <v>u</v>
          </cell>
          <cell r="C375" t="str">
            <v>Uniones Especiales De Alta Resistencia Para Tubería</v>
          </cell>
          <cell r="D375">
            <v>33725.678785921853</v>
          </cell>
        </row>
        <row r="376">
          <cell r="B376" t="str">
            <v>kg</v>
          </cell>
          <cell r="C376" t="str">
            <v>Varilla 5/8</v>
          </cell>
          <cell r="D376">
            <v>2514.5234743299966</v>
          </cell>
        </row>
        <row r="377">
          <cell r="B377" t="str">
            <v>glb</v>
          </cell>
          <cell r="C377" t="str">
            <v>Pintura y Estacas</v>
          </cell>
          <cell r="D377">
            <v>75717</v>
          </cell>
        </row>
        <row r="378">
          <cell r="B378" t="str">
            <v>u</v>
          </cell>
          <cell r="C378" t="str">
            <v>Disco abrasivo corte de metal 14"</v>
          </cell>
          <cell r="D378">
            <v>14500</v>
          </cell>
        </row>
        <row r="379">
          <cell r="B379" t="str">
            <v>un</v>
          </cell>
          <cell r="C379" t="str">
            <v>Canastilla o silla pasajuntas</v>
          </cell>
          <cell r="D379">
            <v>14500</v>
          </cell>
        </row>
        <row r="380">
          <cell r="B380" t="str">
            <v>M2</v>
          </cell>
          <cell r="C380" t="str">
            <v>Loseta Pref A55 tactil alerta</v>
          </cell>
          <cell r="D380">
            <v>65800</v>
          </cell>
        </row>
        <row r="381">
          <cell r="B381" t="str">
            <v>m2</v>
          </cell>
          <cell r="C381" t="str">
            <v>Adoquin Rectangular Plano (8x10x20)mm</v>
          </cell>
          <cell r="D381">
            <v>62750</v>
          </cell>
        </row>
        <row r="382">
          <cell r="B382" t="str">
            <v>UND</v>
          </cell>
          <cell r="C382" t="str">
            <v>Bolardo TIPO M-63</v>
          </cell>
          <cell r="D382">
            <v>112550.2</v>
          </cell>
        </row>
        <row r="383">
          <cell r="B383" t="str">
            <v>und</v>
          </cell>
          <cell r="C383" t="str">
            <v>Caneca en acero inoxidable tipo Barcelona</v>
          </cell>
          <cell r="D383">
            <v>515800</v>
          </cell>
        </row>
        <row r="384">
          <cell r="B384" t="str">
            <v>m</v>
          </cell>
          <cell r="C384" t="str">
            <v>Tuberia PVC um ext corrugado/int liso um Norma NTC 3722 D=250mm</v>
          </cell>
          <cell r="D384">
            <v>62815</v>
          </cell>
        </row>
        <row r="385">
          <cell r="B385" t="str">
            <v>UND</v>
          </cell>
          <cell r="C385" t="str">
            <v>REJILLA TIPO NORMA EPM(ET-AS-ME08-16)</v>
          </cell>
          <cell r="D385">
            <v>123760</v>
          </cell>
        </row>
        <row r="386">
          <cell r="B386" t="str">
            <v>UND</v>
          </cell>
          <cell r="C386" t="str">
            <v>REJILLA SUMIDERO CONTINUO</v>
          </cell>
          <cell r="D386">
            <v>154308.49</v>
          </cell>
        </row>
        <row r="387">
          <cell r="B387" t="str">
            <v>GAL</v>
          </cell>
          <cell r="C387" t="str">
            <v>Pintura para tráfico acrílica blanc/amar/azul/negro/rojo/verde x 1gal</v>
          </cell>
          <cell r="D387">
            <v>92500</v>
          </cell>
        </row>
        <row r="388">
          <cell r="B388" t="str">
            <v>UND</v>
          </cell>
          <cell r="C388" t="str">
            <v>CINTA DE DEMARCACION (ROLLO 500mx0.70m)</v>
          </cell>
          <cell r="D388">
            <v>32500</v>
          </cell>
        </row>
        <row r="389">
          <cell r="B389" t="str">
            <v>UND</v>
          </cell>
          <cell r="C389" t="str">
            <v>Señal (grupo 1) tablero en lamina galvanizada de 60*60 cm, calibre 16 reflectivo tipo 1./ incluye poste y cimentacion)</v>
          </cell>
          <cell r="D389">
            <v>294800</v>
          </cell>
        </row>
        <row r="390">
          <cell r="B390" t="str">
            <v>m2</v>
          </cell>
          <cell r="C390" t="str">
            <v>Formaleta 1/7</v>
          </cell>
          <cell r="D390">
            <v>30854</v>
          </cell>
        </row>
        <row r="391">
          <cell r="B391" t="str">
            <v>und</v>
          </cell>
          <cell r="C391" t="str">
            <v>Cilindro para MH de 1,2</v>
          </cell>
          <cell r="D391">
            <v>394526</v>
          </cell>
        </row>
        <row r="392">
          <cell r="B392" t="str">
            <v>und</v>
          </cell>
          <cell r="C392" t="str">
            <v>Cono para MH</v>
          </cell>
          <cell r="D392">
            <v>489632</v>
          </cell>
        </row>
        <row r="393">
          <cell r="B393" t="str">
            <v>und</v>
          </cell>
          <cell r="C393" t="str">
            <v xml:space="preserve"> Tapa de concreto para camara de inspeccion
</v>
          </cell>
          <cell r="D393">
            <v>361230</v>
          </cell>
        </row>
        <row r="394">
          <cell r="B394" t="str">
            <v>und</v>
          </cell>
          <cell r="C394" t="str">
            <v>Cañuelas en PVC</v>
          </cell>
          <cell r="D394">
            <v>9200</v>
          </cell>
        </row>
        <row r="395">
          <cell r="B395" t="str">
            <v>und</v>
          </cell>
          <cell r="C395" t="str">
            <v>Cuello y anillo para camara de inspeccion</v>
          </cell>
          <cell r="D395">
            <v>275489</v>
          </cell>
        </row>
        <row r="396">
          <cell r="B396" t="str">
            <v>m</v>
          </cell>
          <cell r="C396" t="str">
            <v>Tuberia pvc de 10"</v>
          </cell>
          <cell r="D396">
            <v>59974</v>
          </cell>
        </row>
        <row r="397">
          <cell r="B397" t="str">
            <v>m</v>
          </cell>
          <cell r="C397" t="str">
            <v>Tubería pvc 6"</v>
          </cell>
          <cell r="D397">
            <v>30762</v>
          </cell>
        </row>
        <row r="398">
          <cell r="B398" t="str">
            <v>m3</v>
          </cell>
          <cell r="C398" t="str">
            <v xml:space="preserve">Triturado 3/4 a 1 pulgada
</v>
          </cell>
          <cell r="D398">
            <v>105000</v>
          </cell>
        </row>
        <row r="399">
          <cell r="B399" t="str">
            <v>und</v>
          </cell>
          <cell r="C399" t="str">
            <v>Kit silla Yee 250x160</v>
          </cell>
          <cell r="D399">
            <v>145963</v>
          </cell>
        </row>
        <row r="400">
          <cell r="B400" t="str">
            <v>und</v>
          </cell>
          <cell r="C400" t="str">
            <v>Kit silla Yee 500x160</v>
          </cell>
          <cell r="D400">
            <v>370459</v>
          </cell>
        </row>
        <row r="401">
          <cell r="B401" t="str">
            <v>und</v>
          </cell>
          <cell r="C401" t="str">
            <v>Codo 45° 6"</v>
          </cell>
          <cell r="D401">
            <v>131456</v>
          </cell>
        </row>
        <row r="402">
          <cell r="B402" t="str">
            <v>M</v>
          </cell>
          <cell r="C402" t="str">
            <v>Malla Naranaja de Señalizacion 1.5x10mt</v>
          </cell>
          <cell r="D402">
            <v>94600</v>
          </cell>
        </row>
        <row r="403">
          <cell r="B403" t="str">
            <v>m</v>
          </cell>
          <cell r="C403" t="str">
            <v>Tuberia PVC um ext corrugado/int liso um Norma NTC 3722 D=610mm</v>
          </cell>
          <cell r="D403">
            <v>434166.66666666669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U OE-GAVIONES"/>
      <sheetName val="PPTO GAV. CHADÓ"/>
    </sheetNames>
    <sheetDataSet>
      <sheetData sheetId="0">
        <row r="30">
          <cell r="G30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E973E-EDE4-4EBE-BE0A-D3E368E141E3}">
  <sheetPr>
    <tabColor theme="0"/>
  </sheetPr>
  <dimension ref="A2:G737"/>
  <sheetViews>
    <sheetView view="pageLayout" topLeftCell="A16" zoomScale="90" zoomScaleNormal="100" zoomScalePageLayoutView="90" workbookViewId="0">
      <selection activeCell="L30" sqref="L30"/>
    </sheetView>
  </sheetViews>
  <sheetFormatPr baseColWidth="10" defaultColWidth="11.42578125" defaultRowHeight="15" customHeight="1" x14ac:dyDescent="0.25"/>
  <cols>
    <col min="1" max="1" width="25.28515625" style="1" customWidth="1"/>
    <col min="2" max="2" width="13.140625" style="1" customWidth="1"/>
    <col min="3" max="3" width="10.42578125" style="1" customWidth="1"/>
    <col min="4" max="4" width="11.42578125" style="1"/>
    <col min="5" max="5" width="12" style="1" customWidth="1"/>
    <col min="6" max="6" width="12.28515625" style="1" customWidth="1"/>
    <col min="7" max="7" width="13" style="1" customWidth="1"/>
  </cols>
  <sheetData>
    <row r="2" spans="1:7" x14ac:dyDescent="0.25">
      <c r="A2" s="2"/>
      <c r="B2" s="2"/>
      <c r="C2" s="2"/>
      <c r="D2" s="2"/>
      <c r="E2" s="2"/>
      <c r="F2" s="2"/>
      <c r="G2" s="3"/>
    </row>
    <row r="4" spans="1:7" x14ac:dyDescent="0.25">
      <c r="A4" s="64" t="s">
        <v>0</v>
      </c>
      <c r="B4" s="65"/>
      <c r="C4" s="65"/>
      <c r="D4" s="65"/>
      <c r="E4" s="65"/>
      <c r="F4" s="65"/>
      <c r="G4" s="66"/>
    </row>
    <row r="5" spans="1:7" x14ac:dyDescent="0.25">
      <c r="A5" s="4" t="s">
        <v>1</v>
      </c>
      <c r="B5" s="67" t="s">
        <v>2</v>
      </c>
      <c r="C5" s="68"/>
      <c r="D5" s="69"/>
      <c r="E5" s="5" t="s">
        <v>3</v>
      </c>
      <c r="F5" s="64" t="s">
        <v>44</v>
      </c>
      <c r="G5" s="66"/>
    </row>
    <row r="6" spans="1:7" x14ac:dyDescent="0.25">
      <c r="A6" s="4" t="s">
        <v>4</v>
      </c>
      <c r="B6" s="57" t="str">
        <f>+[2]Ppto!C126</f>
        <v>Concreto resistencia 21MPA (D) (Estructuras)</v>
      </c>
      <c r="C6" s="58"/>
      <c r="D6" s="58"/>
      <c r="E6" s="59"/>
      <c r="F6" s="6" t="s">
        <v>5</v>
      </c>
      <c r="G6" s="6" t="str">
        <f>+[2]Ppto!D126</f>
        <v>m³</v>
      </c>
    </row>
    <row r="7" spans="1:7" ht="29.25" customHeight="1" x14ac:dyDescent="0.25">
      <c r="A7" s="7" t="s">
        <v>6</v>
      </c>
      <c r="B7" s="60" t="str">
        <f>+[2]Ppto!C133</f>
        <v>Concreto resistencia 21MPA (D)(Estructuras). Municipio de San Juan de Urabá</v>
      </c>
      <c r="C7" s="61"/>
      <c r="D7" s="61"/>
      <c r="E7" s="61"/>
      <c r="F7" s="62"/>
      <c r="G7" s="4"/>
    </row>
    <row r="8" spans="1:7" x14ac:dyDescent="0.25">
      <c r="A8" s="8" t="s">
        <v>7</v>
      </c>
      <c r="B8" s="53" t="str">
        <f>+[2]Ppto!A133</f>
        <v>2.4.7</v>
      </c>
      <c r="C8" s="63"/>
      <c r="D8" s="63"/>
      <c r="E8" s="54"/>
      <c r="F8" s="6" t="s">
        <v>5</v>
      </c>
      <c r="G8" s="9" t="str">
        <f>+G6</f>
        <v>m³</v>
      </c>
    </row>
    <row r="9" spans="1:7" x14ac:dyDescent="0.25">
      <c r="A9" s="44" t="s">
        <v>8</v>
      </c>
      <c r="B9" s="45"/>
      <c r="C9" s="45"/>
      <c r="D9" s="45"/>
      <c r="E9" s="45"/>
      <c r="F9" s="45"/>
      <c r="G9" s="46"/>
    </row>
    <row r="10" spans="1:7" x14ac:dyDescent="0.25">
      <c r="A10" s="49" t="s">
        <v>9</v>
      </c>
      <c r="B10" s="51"/>
      <c r="C10" s="10" t="s">
        <v>10</v>
      </c>
      <c r="D10" s="10" t="s">
        <v>11</v>
      </c>
      <c r="E10" s="10" t="s">
        <v>12</v>
      </c>
      <c r="F10" s="10" t="s">
        <v>13</v>
      </c>
      <c r="G10" s="47"/>
    </row>
    <row r="11" spans="1:7" x14ac:dyDescent="0.25">
      <c r="A11" s="60" t="s">
        <v>14</v>
      </c>
      <c r="B11" s="62"/>
      <c r="C11" s="10" t="s">
        <v>15</v>
      </c>
      <c r="D11" s="11">
        <v>424487</v>
      </c>
      <c r="E11" s="10">
        <v>1</v>
      </c>
      <c r="F11" s="12">
        <f>+D11*E11</f>
        <v>424487</v>
      </c>
      <c r="G11" s="52"/>
    </row>
    <row r="12" spans="1:7" x14ac:dyDescent="0.25">
      <c r="A12" s="13" t="s">
        <v>16</v>
      </c>
      <c r="B12" s="13"/>
      <c r="C12" s="14" t="s">
        <v>17</v>
      </c>
      <c r="D12" s="11">
        <f>+Alambre_negro_no._18</f>
        <v>4950</v>
      </c>
      <c r="E12" s="10">
        <v>0.5</v>
      </c>
      <c r="F12" s="12">
        <f>+D12*E12</f>
        <v>2475</v>
      </c>
      <c r="G12" s="52"/>
    </row>
    <row r="13" spans="1:7" x14ac:dyDescent="0.25">
      <c r="A13" s="53" t="s">
        <v>18</v>
      </c>
      <c r="B13" s="54"/>
      <c r="C13" s="10" t="s">
        <v>19</v>
      </c>
      <c r="D13" s="12">
        <f>+formaleta_madera</f>
        <v>3600</v>
      </c>
      <c r="E13" s="10">
        <f>6.66</f>
        <v>6.66</v>
      </c>
      <c r="F13" s="12">
        <f>+D13*E13</f>
        <v>23976</v>
      </c>
      <c r="G13" s="48"/>
    </row>
    <row r="14" spans="1:7" x14ac:dyDescent="0.25">
      <c r="A14" s="53" t="s">
        <v>20</v>
      </c>
      <c r="B14" s="54"/>
      <c r="C14" s="14"/>
      <c r="D14" s="11"/>
      <c r="E14" s="15"/>
      <c r="F14" s="12">
        <f>SUM(F11:F13)*5%</f>
        <v>22546.9</v>
      </c>
      <c r="G14" s="9"/>
    </row>
    <row r="15" spans="1:7" x14ac:dyDescent="0.25">
      <c r="A15" s="38"/>
      <c r="B15" s="39"/>
      <c r="C15" s="39"/>
      <c r="D15" s="39"/>
      <c r="E15" s="40"/>
      <c r="F15" s="6" t="s">
        <v>21</v>
      </c>
      <c r="G15" s="16">
        <f>+ROUND(SUM(F11:F14),0)</f>
        <v>473485</v>
      </c>
    </row>
    <row r="16" spans="1:7" x14ac:dyDescent="0.25">
      <c r="A16" s="44" t="s">
        <v>22</v>
      </c>
      <c r="B16" s="45"/>
      <c r="C16" s="45"/>
      <c r="D16" s="45"/>
      <c r="E16" s="45"/>
      <c r="F16" s="45"/>
      <c r="G16" s="46"/>
    </row>
    <row r="17" spans="1:7" x14ac:dyDescent="0.25">
      <c r="A17" s="49" t="s">
        <v>9</v>
      </c>
      <c r="B17" s="51"/>
      <c r="C17" s="10" t="s">
        <v>23</v>
      </c>
      <c r="D17" s="10" t="s">
        <v>24</v>
      </c>
      <c r="E17" s="10" t="s">
        <v>25</v>
      </c>
      <c r="F17" s="10" t="s">
        <v>13</v>
      </c>
      <c r="G17" s="47"/>
    </row>
    <row r="18" spans="1:7" x14ac:dyDescent="0.25">
      <c r="A18" s="53" t="s">
        <v>26</v>
      </c>
      <c r="B18" s="54"/>
      <c r="C18" s="10"/>
      <c r="D18" s="12"/>
      <c r="E18" s="10"/>
      <c r="F18" s="12">
        <f>5%*G30</f>
        <v>4330.3</v>
      </c>
      <c r="G18" s="52"/>
    </row>
    <row r="19" spans="1:7" x14ac:dyDescent="0.25">
      <c r="A19" s="55" t="s">
        <v>27</v>
      </c>
      <c r="B19" s="56"/>
      <c r="C19" s="10" t="s">
        <v>28</v>
      </c>
      <c r="D19" s="17">
        <v>62384.65075096122</v>
      </c>
      <c r="E19" s="10">
        <v>4.4000000000000004</v>
      </c>
      <c r="F19" s="12">
        <f>+D19/E19</f>
        <v>14178.32971612755</v>
      </c>
      <c r="G19" s="52"/>
    </row>
    <row r="20" spans="1:7" x14ac:dyDescent="0.25">
      <c r="A20" s="53"/>
      <c r="B20" s="54"/>
      <c r="C20" s="10"/>
      <c r="D20" s="12"/>
      <c r="E20" s="10"/>
      <c r="F20" s="12"/>
      <c r="G20" s="48"/>
    </row>
    <row r="21" spans="1:7" x14ac:dyDescent="0.25">
      <c r="A21" s="38" t="s">
        <v>29</v>
      </c>
      <c r="B21" s="39"/>
      <c r="C21" s="39"/>
      <c r="D21" s="39"/>
      <c r="E21" s="40"/>
      <c r="F21" s="6" t="s">
        <v>21</v>
      </c>
      <c r="G21" s="16">
        <f>+ROUND(SUM(F18:F20),0)</f>
        <v>18509</v>
      </c>
    </row>
    <row r="22" spans="1:7" x14ac:dyDescent="0.25">
      <c r="A22" s="44" t="s">
        <v>30</v>
      </c>
      <c r="B22" s="45"/>
      <c r="C22" s="45"/>
      <c r="D22" s="45"/>
      <c r="E22" s="45"/>
      <c r="F22" s="45"/>
      <c r="G22" s="46"/>
    </row>
    <row r="23" spans="1:7" x14ac:dyDescent="0.25">
      <c r="A23" s="10" t="s">
        <v>31</v>
      </c>
      <c r="B23" s="10" t="s">
        <v>32</v>
      </c>
      <c r="C23" s="10" t="s">
        <v>33</v>
      </c>
      <c r="D23" s="10" t="s">
        <v>34</v>
      </c>
      <c r="E23" s="10" t="s">
        <v>35</v>
      </c>
      <c r="F23" s="10" t="s">
        <v>13</v>
      </c>
      <c r="G23" s="47"/>
    </row>
    <row r="24" spans="1:7" x14ac:dyDescent="0.25">
      <c r="A24" s="18"/>
      <c r="B24" s="19"/>
      <c r="C24" s="14"/>
      <c r="D24" s="10"/>
      <c r="E24" s="12"/>
      <c r="F24" s="11">
        <f>+D24*E24</f>
        <v>0</v>
      </c>
      <c r="G24" s="48"/>
    </row>
    <row r="25" spans="1:7" x14ac:dyDescent="0.25">
      <c r="A25" s="49"/>
      <c r="B25" s="50"/>
      <c r="C25" s="50"/>
      <c r="D25" s="50"/>
      <c r="E25" s="51"/>
      <c r="F25" s="6" t="s">
        <v>21</v>
      </c>
      <c r="G25" s="16">
        <f>+ROUND(SUM(F24:F24),0)</f>
        <v>0</v>
      </c>
    </row>
    <row r="26" spans="1:7" x14ac:dyDescent="0.25">
      <c r="A26" s="44" t="s">
        <v>36</v>
      </c>
      <c r="B26" s="45"/>
      <c r="C26" s="45"/>
      <c r="D26" s="45"/>
      <c r="E26" s="45"/>
      <c r="F26" s="45"/>
      <c r="G26" s="46"/>
    </row>
    <row r="27" spans="1:7" x14ac:dyDescent="0.25">
      <c r="A27" s="10" t="s">
        <v>37</v>
      </c>
      <c r="B27" s="10" t="s">
        <v>38</v>
      </c>
      <c r="C27" s="10" t="s">
        <v>39</v>
      </c>
      <c r="D27" s="10" t="s">
        <v>40</v>
      </c>
      <c r="E27" s="10" t="s">
        <v>25</v>
      </c>
      <c r="F27" s="10" t="s">
        <v>13</v>
      </c>
      <c r="G27" s="47"/>
    </row>
    <row r="28" spans="1:7" x14ac:dyDescent="0.25">
      <c r="A28" s="18" t="s">
        <v>41</v>
      </c>
      <c r="B28" s="20">
        <f>+oficial*2</f>
        <v>82812</v>
      </c>
      <c r="C28" s="21">
        <v>1.7256</v>
      </c>
      <c r="D28" s="12">
        <f>+B28*C28</f>
        <v>142900.3872</v>
      </c>
      <c r="E28" s="10">
        <v>4.4000000000000004</v>
      </c>
      <c r="F28" s="22">
        <f>+D28/E28</f>
        <v>32477.360727272724</v>
      </c>
      <c r="G28" s="52"/>
    </row>
    <row r="29" spans="1:7" x14ac:dyDescent="0.25">
      <c r="A29" s="18" t="s">
        <v>42</v>
      </c>
      <c r="B29" s="20">
        <f>+ayudante*5</f>
        <v>138020</v>
      </c>
      <c r="C29" s="21">
        <v>1.7256</v>
      </c>
      <c r="D29" s="12">
        <f>+B29*C29</f>
        <v>238167.31200000001</v>
      </c>
      <c r="E29" s="10">
        <f>+E28</f>
        <v>4.4000000000000004</v>
      </c>
      <c r="F29" s="22">
        <f>+D29/E29</f>
        <v>54128.93454545454</v>
      </c>
      <c r="G29" s="48"/>
    </row>
    <row r="30" spans="1:7" x14ac:dyDescent="0.25">
      <c r="A30" s="35"/>
      <c r="B30" s="36"/>
      <c r="C30" s="36"/>
      <c r="D30" s="36"/>
      <c r="E30" s="37"/>
      <c r="F30" s="6" t="s">
        <v>21</v>
      </c>
      <c r="G30" s="16">
        <f>+ROUND(SUM(F28:F29),0)</f>
        <v>86606</v>
      </c>
    </row>
    <row r="31" spans="1:7" x14ac:dyDescent="0.25">
      <c r="A31" s="38"/>
      <c r="B31" s="39"/>
      <c r="C31" s="39"/>
      <c r="D31" s="39"/>
      <c r="E31" s="39"/>
      <c r="F31" s="39"/>
      <c r="G31" s="40"/>
    </row>
    <row r="32" spans="1:7" x14ac:dyDescent="0.25">
      <c r="A32" s="41" t="s">
        <v>43</v>
      </c>
      <c r="B32" s="42"/>
      <c r="C32" s="42"/>
      <c r="D32" s="42"/>
      <c r="E32" s="43"/>
      <c r="F32" s="23" t="str">
        <f>+B8</f>
        <v>2.4.7</v>
      </c>
      <c r="G32" s="24">
        <f>+ROUND(G21+G15+G25+G30,0)</f>
        <v>578600</v>
      </c>
    </row>
    <row r="33" spans="1:7" x14ac:dyDescent="0.25">
      <c r="A33" s="2"/>
      <c r="B33" s="2"/>
      <c r="C33" s="2"/>
      <c r="D33" s="2"/>
      <c r="E33" s="2"/>
      <c r="F33" s="25"/>
      <c r="G33" s="3"/>
    </row>
    <row r="34" spans="1:7" x14ac:dyDescent="0.25">
      <c r="A34" s="2"/>
      <c r="B34" s="2"/>
      <c r="C34" s="2"/>
      <c r="D34" s="2"/>
      <c r="E34" s="2"/>
      <c r="F34" s="25"/>
      <c r="G34" s="3"/>
    </row>
    <row r="35" spans="1:7" x14ac:dyDescent="0.25">
      <c r="A35" s="2"/>
      <c r="B35" s="2"/>
      <c r="C35" s="2"/>
      <c r="D35" s="2"/>
      <c r="E35" s="2"/>
      <c r="F35" s="25"/>
      <c r="G35" s="3"/>
    </row>
    <row r="36" spans="1:7" x14ac:dyDescent="0.25">
      <c r="A36" s="2"/>
      <c r="B36" s="2"/>
      <c r="C36" s="2"/>
      <c r="D36" s="2"/>
      <c r="E36" s="2"/>
      <c r="F36" s="25"/>
      <c r="G36" s="3"/>
    </row>
    <row r="37" spans="1:7" x14ac:dyDescent="0.25">
      <c r="A37" s="2"/>
      <c r="B37" s="2"/>
      <c r="C37" s="2"/>
      <c r="D37" s="2"/>
      <c r="E37" s="2"/>
      <c r="F37" s="25"/>
      <c r="G37" s="3"/>
    </row>
    <row r="38" spans="1:7" x14ac:dyDescent="0.25">
      <c r="A38" s="2"/>
      <c r="B38" s="2"/>
      <c r="C38" s="2"/>
      <c r="D38" s="2"/>
      <c r="E38" s="2"/>
      <c r="F38" s="25"/>
      <c r="G38" s="3"/>
    </row>
    <row r="39" spans="1:7" x14ac:dyDescent="0.25">
      <c r="A39" s="2"/>
      <c r="B39" s="2"/>
      <c r="C39" s="2"/>
      <c r="D39" s="2"/>
      <c r="E39" s="2"/>
      <c r="F39" s="25"/>
      <c r="G39" s="3"/>
    </row>
    <row r="40" spans="1:7" x14ac:dyDescent="0.25">
      <c r="A40" s="2"/>
      <c r="B40" s="2"/>
      <c r="C40" s="2"/>
      <c r="D40" s="2"/>
      <c r="E40" s="2"/>
      <c r="F40" s="2"/>
      <c r="G40" s="3"/>
    </row>
    <row r="41" spans="1:7" x14ac:dyDescent="0.25">
      <c r="A41" s="2"/>
      <c r="B41" s="2"/>
      <c r="C41" s="2"/>
      <c r="D41" s="2"/>
      <c r="E41" s="2"/>
      <c r="F41" s="2"/>
      <c r="G41" s="3"/>
    </row>
    <row r="42" spans="1:7" x14ac:dyDescent="0.25">
      <c r="A42" s="2"/>
      <c r="B42" s="2"/>
      <c r="C42" s="2"/>
      <c r="D42" s="2"/>
      <c r="E42" s="2"/>
      <c r="F42" s="2"/>
      <c r="G42" s="3"/>
    </row>
    <row r="43" spans="1:7" x14ac:dyDescent="0.25">
      <c r="A43" s="2"/>
      <c r="B43" s="2"/>
      <c r="C43" s="2"/>
      <c r="D43" s="2"/>
      <c r="E43" s="2"/>
      <c r="F43" s="2"/>
      <c r="G43" s="3"/>
    </row>
    <row r="49" s="1" customFormat="1" ht="24.75" customHeight="1" x14ac:dyDescent="0.25"/>
    <row r="84" s="1" customFormat="1" ht="32.25" customHeight="1" x14ac:dyDescent="0.25"/>
    <row r="85" s="1" customFormat="1" ht="29.25" customHeight="1" x14ac:dyDescent="0.25"/>
    <row r="89" s="1" customFormat="1" ht="29.25" customHeight="1" x14ac:dyDescent="0.25"/>
    <row r="124" s="1" customFormat="1" ht="29.25" customHeight="1" x14ac:dyDescent="0.25"/>
    <row r="125" s="1" customFormat="1" ht="31.5" customHeight="1" x14ac:dyDescent="0.25"/>
    <row r="129" s="1" customFormat="1" ht="30" customHeight="1" x14ac:dyDescent="0.25"/>
    <row r="164" s="1" customFormat="1" ht="30" customHeight="1" x14ac:dyDescent="0.25"/>
    <row r="165" s="1" customFormat="1" ht="30.75" customHeight="1" x14ac:dyDescent="0.25"/>
    <row r="169" s="1" customFormat="1" ht="30" customHeight="1" x14ac:dyDescent="0.25"/>
    <row r="204" s="1" customFormat="1" ht="29.25" customHeight="1" x14ac:dyDescent="0.25"/>
    <row r="205" s="1" customFormat="1" ht="30.75" customHeight="1" x14ac:dyDescent="0.25"/>
    <row r="209" s="1" customFormat="1" ht="29.25" customHeight="1" x14ac:dyDescent="0.25"/>
    <row r="245" s="1" customFormat="1" ht="29.25" customHeight="1" x14ac:dyDescent="0.25"/>
    <row r="246" s="1" customFormat="1" ht="29.25" customHeight="1" x14ac:dyDescent="0.25"/>
    <row r="250" s="1" customFormat="1" ht="29.25" customHeight="1" x14ac:dyDescent="0.25"/>
    <row r="285" s="1" customFormat="1" ht="30.75" customHeight="1" x14ac:dyDescent="0.25"/>
    <row r="286" s="1" customFormat="1" ht="30.75" customHeight="1" x14ac:dyDescent="0.25"/>
    <row r="290" s="1" customFormat="1" ht="30" customHeight="1" x14ac:dyDescent="0.25"/>
    <row r="325" s="1" customFormat="1" ht="29.25" customHeight="1" x14ac:dyDescent="0.25"/>
    <row r="326" s="1" customFormat="1" ht="28.5" customHeight="1" x14ac:dyDescent="0.25"/>
    <row r="330" s="1" customFormat="1" ht="29.25" customHeight="1" x14ac:dyDescent="0.25"/>
    <row r="365" s="1" customFormat="1" ht="30" customHeight="1" x14ac:dyDescent="0.25"/>
    <row r="366" s="1" customFormat="1" ht="30" customHeight="1" x14ac:dyDescent="0.25"/>
    <row r="370" s="1" customFormat="1" ht="30" customHeight="1" x14ac:dyDescent="0.25"/>
    <row r="409" s="1" customFormat="1" ht="25.5" customHeight="1" x14ac:dyDescent="0.25"/>
    <row r="410" s="1" customFormat="1" ht="25.5" customHeight="1" x14ac:dyDescent="0.25"/>
    <row r="417" s="1" customFormat="1" ht="25.5" customHeight="1" x14ac:dyDescent="0.25"/>
    <row r="428" s="1" customFormat="1" ht="30" customHeight="1" x14ac:dyDescent="0.25"/>
    <row r="449" s="1" customFormat="1" ht="25.5" customHeight="1" x14ac:dyDescent="0.25"/>
    <row r="450" s="1" customFormat="1" ht="25.5" customHeight="1" x14ac:dyDescent="0.25"/>
    <row r="457" s="1" customFormat="1" ht="25.5" customHeight="1" x14ac:dyDescent="0.25"/>
    <row r="489" s="1" customFormat="1" ht="25.5" customHeight="1" x14ac:dyDescent="0.25"/>
    <row r="490" s="1" customFormat="1" ht="25.5" customHeight="1" x14ac:dyDescent="0.25"/>
    <row r="497" s="1" customFormat="1" ht="25.5" customHeight="1" x14ac:dyDescent="0.25"/>
    <row r="528" s="1" customFormat="1" ht="25.5" customHeight="1" x14ac:dyDescent="0.25"/>
    <row r="529" s="1" customFormat="1" ht="25.5" customHeight="1" x14ac:dyDescent="0.25"/>
    <row r="536" s="1" customFormat="1" ht="25.5" customHeight="1" x14ac:dyDescent="0.25"/>
    <row r="569" s="1" customFormat="1" ht="25.5" customHeight="1" x14ac:dyDescent="0.25"/>
    <row r="570" s="1" customFormat="1" ht="25.5" customHeight="1" x14ac:dyDescent="0.25"/>
    <row r="577" s="1" customFormat="1" ht="25.5" customHeight="1" x14ac:dyDescent="0.25"/>
    <row r="609" s="1" customFormat="1" ht="25.5" customHeight="1" x14ac:dyDescent="0.25"/>
    <row r="610" s="1" customFormat="1" ht="25.5" customHeight="1" x14ac:dyDescent="0.25"/>
    <row r="617" s="1" customFormat="1" ht="25.5" customHeight="1" x14ac:dyDescent="0.25"/>
    <row r="649" s="1" customFormat="1" ht="25.5" customHeight="1" x14ac:dyDescent="0.25"/>
    <row r="650" s="1" customFormat="1" ht="25.5" customHeight="1" x14ac:dyDescent="0.25"/>
    <row r="657" s="1" customFormat="1" ht="24.75" customHeight="1" x14ac:dyDescent="0.25"/>
    <row r="689" s="1" customFormat="1" ht="25.5" customHeight="1" x14ac:dyDescent="0.25"/>
    <row r="690" s="1" customFormat="1" ht="25.5" customHeight="1" x14ac:dyDescent="0.25"/>
    <row r="697" s="1" customFormat="1" ht="25.5" customHeight="1" x14ac:dyDescent="0.25"/>
    <row r="729" s="1" customFormat="1" ht="25.5" customHeight="1" x14ac:dyDescent="0.25"/>
    <row r="730" s="1" customFormat="1" ht="25.5" customHeight="1" x14ac:dyDescent="0.25"/>
    <row r="737" s="1" customFormat="1" ht="25.5" customHeight="1" x14ac:dyDescent="0.25"/>
  </sheetData>
  <mergeCells count="28">
    <mergeCell ref="A4:G4"/>
    <mergeCell ref="B5:D5"/>
    <mergeCell ref="F5:G5"/>
    <mergeCell ref="B6:E6"/>
    <mergeCell ref="B7:F7"/>
    <mergeCell ref="B8:E8"/>
    <mergeCell ref="A9:G9"/>
    <mergeCell ref="A10:B10"/>
    <mergeCell ref="G10:G13"/>
    <mergeCell ref="A11:B11"/>
    <mergeCell ref="A13:B13"/>
    <mergeCell ref="A14:B14"/>
    <mergeCell ref="A15:E15"/>
    <mergeCell ref="A16:G16"/>
    <mergeCell ref="A17:B17"/>
    <mergeCell ref="G17:G20"/>
    <mergeCell ref="A18:B18"/>
    <mergeCell ref="A19:B19"/>
    <mergeCell ref="A20:B20"/>
    <mergeCell ref="A30:E30"/>
    <mergeCell ref="A31:G31"/>
    <mergeCell ref="A32:E32"/>
    <mergeCell ref="A21:E21"/>
    <mergeCell ref="A22:G22"/>
    <mergeCell ref="G23:G24"/>
    <mergeCell ref="A25:E25"/>
    <mergeCell ref="A26:G26"/>
    <mergeCell ref="G27:G29"/>
  </mergeCells>
  <printOptions horizontalCentered="1"/>
  <pageMargins left="0.23622047244094488" right="0.23622047244094488" top="1.7317708333333333" bottom="1.1811023622047243" header="0.31496062992125984" footer="0"/>
  <pageSetup scale="95" orientation="portrait" horizontalDpi="360" verticalDpi="360" r:id="rId1"/>
  <headerFooter>
    <oddHeader xml:space="preserve">&amp;C
                                                 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26E81-6709-459B-8F21-16F8D97800BD}">
  <sheetPr>
    <tabColor theme="0"/>
  </sheetPr>
  <dimension ref="A1:G1055"/>
  <sheetViews>
    <sheetView tabSelected="1" view="pageLayout" topLeftCell="A13" zoomScaleNormal="100" workbookViewId="0">
      <selection activeCell="C33" sqref="C33"/>
    </sheetView>
  </sheetViews>
  <sheetFormatPr baseColWidth="10" defaultColWidth="11.42578125" defaultRowHeight="15" customHeight="1" x14ac:dyDescent="0.25"/>
  <cols>
    <col min="1" max="1" width="25.28515625" style="1" customWidth="1"/>
    <col min="2" max="2" width="13.140625" style="1" customWidth="1"/>
    <col min="3" max="3" width="10.42578125" style="1" customWidth="1"/>
    <col min="4" max="4" width="11.42578125" style="1"/>
    <col min="5" max="5" width="12" style="1" customWidth="1"/>
    <col min="6" max="6" width="12.28515625" style="1" customWidth="1"/>
    <col min="7" max="7" width="13" style="1" customWidth="1"/>
  </cols>
  <sheetData>
    <row r="1" spans="1:7" x14ac:dyDescent="0.25">
      <c r="A1" s="2"/>
      <c r="B1" s="2"/>
      <c r="C1" s="2"/>
      <c r="D1" s="2"/>
      <c r="E1" s="2"/>
      <c r="F1" s="25"/>
      <c r="G1" s="3"/>
    </row>
    <row r="2" spans="1:7" x14ac:dyDescent="0.25">
      <c r="A2" s="2"/>
      <c r="B2" s="2"/>
      <c r="C2" s="2"/>
      <c r="D2" s="2"/>
      <c r="E2" s="2"/>
      <c r="F2" s="25"/>
      <c r="G2" s="3"/>
    </row>
    <row r="3" spans="1:7" x14ac:dyDescent="0.25">
      <c r="A3" s="2"/>
      <c r="B3" s="2"/>
      <c r="C3" s="2"/>
      <c r="D3" s="2"/>
      <c r="E3" s="2"/>
      <c r="F3" s="25"/>
      <c r="G3" s="3"/>
    </row>
    <row r="4" spans="1:7" x14ac:dyDescent="0.25">
      <c r="A4" s="2"/>
      <c r="B4" s="2"/>
      <c r="C4" s="2"/>
      <c r="D4" s="2"/>
      <c r="E4" s="2"/>
      <c r="F4" s="25"/>
      <c r="G4" s="3"/>
    </row>
    <row r="5" spans="1:7" x14ac:dyDescent="0.25">
      <c r="A5" s="2"/>
      <c r="B5" s="2"/>
      <c r="C5" s="2"/>
      <c r="D5" s="2"/>
      <c r="E5" s="2"/>
      <c r="F5" s="25"/>
      <c r="G5" s="3"/>
    </row>
    <row r="6" spans="1:7" x14ac:dyDescent="0.25">
      <c r="A6" s="2"/>
      <c r="B6" s="2"/>
      <c r="C6" s="2"/>
      <c r="D6" s="2"/>
      <c r="E6" s="2"/>
      <c r="F6" s="25"/>
      <c r="G6" s="3"/>
    </row>
    <row r="7" spans="1:7" x14ac:dyDescent="0.25">
      <c r="A7" s="2"/>
      <c r="B7" s="2"/>
      <c r="C7" s="2"/>
      <c r="D7" s="2"/>
      <c r="E7" s="2"/>
      <c r="F7" s="2"/>
      <c r="G7" s="3"/>
    </row>
    <row r="8" spans="1:7" x14ac:dyDescent="0.25">
      <c r="A8" s="2"/>
      <c r="B8" s="2"/>
      <c r="C8" s="2"/>
      <c r="D8" s="2"/>
      <c r="E8" s="2"/>
      <c r="F8" s="2"/>
      <c r="G8" s="3"/>
    </row>
    <row r="9" spans="1:7" x14ac:dyDescent="0.25">
      <c r="A9" s="2"/>
      <c r="B9" s="2"/>
      <c r="C9" s="2"/>
      <c r="D9" s="2"/>
      <c r="E9" s="2"/>
      <c r="F9" s="2"/>
      <c r="G9" s="3"/>
    </row>
    <row r="10" spans="1:7" x14ac:dyDescent="0.25">
      <c r="A10" s="2"/>
      <c r="B10" s="2"/>
      <c r="C10" s="2"/>
      <c r="D10" s="2"/>
      <c r="E10" s="2"/>
      <c r="F10" s="2"/>
      <c r="G10" s="3"/>
    </row>
    <row r="13" spans="1:7" x14ac:dyDescent="0.25">
      <c r="A13" s="64" t="s">
        <v>0</v>
      </c>
      <c r="B13" s="65"/>
      <c r="C13" s="65"/>
      <c r="D13" s="65"/>
      <c r="E13" s="65"/>
      <c r="F13" s="65"/>
      <c r="G13" s="66"/>
    </row>
    <row r="14" spans="1:7" ht="15" customHeight="1" x14ac:dyDescent="0.25">
      <c r="A14" s="4" t="s">
        <v>1</v>
      </c>
      <c r="B14" s="64" t="s">
        <v>2</v>
      </c>
      <c r="C14" s="65"/>
      <c r="D14" s="66"/>
      <c r="E14" s="5" t="s">
        <v>3</v>
      </c>
      <c r="F14" s="64" t="s">
        <v>44</v>
      </c>
      <c r="G14" s="66"/>
    </row>
    <row r="15" spans="1:7" ht="15" customHeight="1" x14ac:dyDescent="0.25">
      <c r="A15" s="4" t="s">
        <v>51</v>
      </c>
      <c r="B15" s="57" t="str">
        <f>+[2]Ppto!C116</f>
        <v>Acero de refuerzo fy 4.200MPA</v>
      </c>
      <c r="C15" s="58"/>
      <c r="D15" s="58"/>
      <c r="E15" s="59"/>
      <c r="F15" s="6" t="s">
        <v>5</v>
      </c>
      <c r="G15" s="6" t="str">
        <f>+[2]Ppto!D116</f>
        <v>kg</v>
      </c>
    </row>
    <row r="16" spans="1:7" x14ac:dyDescent="0.25">
      <c r="A16" s="33" t="s">
        <v>6</v>
      </c>
      <c r="B16" s="60" t="str">
        <f>+[2]Ppto!C123</f>
        <v>Acero de refuerzo fy 4.200MPA. Municipio de San Juan de Urabá</v>
      </c>
      <c r="C16" s="61"/>
      <c r="D16" s="61"/>
      <c r="E16" s="61"/>
      <c r="F16" s="62"/>
      <c r="G16" s="4"/>
    </row>
    <row r="17" spans="1:7" x14ac:dyDescent="0.25">
      <c r="A17" s="34" t="s">
        <v>7</v>
      </c>
      <c r="B17" s="53" t="str">
        <f>+[2]Ppto!A123</f>
        <v>2.3.7</v>
      </c>
      <c r="C17" s="63"/>
      <c r="D17" s="63"/>
      <c r="E17" s="54"/>
      <c r="F17" s="6" t="s">
        <v>5</v>
      </c>
      <c r="G17" s="9" t="str">
        <f>+G15</f>
        <v>kg</v>
      </c>
    </row>
    <row r="18" spans="1:7" x14ac:dyDescent="0.25">
      <c r="A18" s="44" t="s">
        <v>8</v>
      </c>
      <c r="B18" s="45"/>
      <c r="C18" s="45"/>
      <c r="D18" s="45"/>
      <c r="E18" s="45"/>
      <c r="F18" s="45"/>
      <c r="G18" s="46"/>
    </row>
    <row r="19" spans="1:7" x14ac:dyDescent="0.25">
      <c r="A19" s="49" t="s">
        <v>9</v>
      </c>
      <c r="B19" s="51"/>
      <c r="C19" s="10" t="s">
        <v>10</v>
      </c>
      <c r="D19" s="10" t="s">
        <v>11</v>
      </c>
      <c r="E19" s="10" t="s">
        <v>12</v>
      </c>
      <c r="F19" s="10" t="s">
        <v>13</v>
      </c>
      <c r="G19" s="47"/>
    </row>
    <row r="20" spans="1:7" x14ac:dyDescent="0.25">
      <c r="A20" s="60" t="s">
        <v>52</v>
      </c>
      <c r="B20" s="62"/>
      <c r="C20" s="10" t="s">
        <v>17</v>
      </c>
      <c r="D20" s="11">
        <f>+Acero_60.000_psi__incluye_figurada</f>
        <v>3090</v>
      </c>
      <c r="E20" s="10">
        <v>1</v>
      </c>
      <c r="F20" s="12">
        <f>+D20*E20</f>
        <v>3090</v>
      </c>
      <c r="G20" s="52"/>
    </row>
    <row r="21" spans="1:7" x14ac:dyDescent="0.25">
      <c r="A21" s="13" t="s">
        <v>16</v>
      </c>
      <c r="B21" s="13"/>
      <c r="C21" s="14" t="s">
        <v>17</v>
      </c>
      <c r="D21" s="11">
        <f>+Alambre_negro_no._18</f>
        <v>4950</v>
      </c>
      <c r="E21" s="10">
        <v>0.03</v>
      </c>
      <c r="F21" s="12">
        <f>+D21*E21</f>
        <v>148.5</v>
      </c>
      <c r="G21" s="52"/>
    </row>
    <row r="22" spans="1:7" x14ac:dyDescent="0.25">
      <c r="A22" s="53" t="s">
        <v>53</v>
      </c>
      <c r="B22" s="54"/>
      <c r="C22" s="14" t="s">
        <v>54</v>
      </c>
      <c r="D22" s="11">
        <f>+Disco_abrasivo_corte_de_metal_14</f>
        <v>14500</v>
      </c>
      <c r="E22" s="32">
        <v>6.0000000000000001E-3</v>
      </c>
      <c r="F22" s="12">
        <f>+D22*E22</f>
        <v>87</v>
      </c>
      <c r="G22" s="52"/>
    </row>
    <row r="23" spans="1:7" x14ac:dyDescent="0.25">
      <c r="A23" s="53"/>
      <c r="B23" s="54"/>
      <c r="C23" s="10"/>
      <c r="D23" s="12"/>
      <c r="E23" s="10"/>
      <c r="F23" s="12"/>
      <c r="G23" s="48"/>
    </row>
    <row r="24" spans="1:7" x14ac:dyDescent="0.25">
      <c r="A24" s="53" t="s">
        <v>20</v>
      </c>
      <c r="B24" s="54"/>
      <c r="C24" s="14"/>
      <c r="D24" s="11"/>
      <c r="E24" s="15"/>
      <c r="F24" s="12">
        <f>SUM(F20:F23)*5%</f>
        <v>166.27500000000001</v>
      </c>
      <c r="G24" s="9"/>
    </row>
    <row r="25" spans="1:7" x14ac:dyDescent="0.25">
      <c r="A25" s="38"/>
      <c r="B25" s="39"/>
      <c r="C25" s="39"/>
      <c r="D25" s="39"/>
      <c r="E25" s="40"/>
      <c r="F25" s="6" t="s">
        <v>21</v>
      </c>
      <c r="G25" s="16">
        <f>+ROUND(SUM(F20:F24),0)</f>
        <v>3492</v>
      </c>
    </row>
    <row r="26" spans="1:7" x14ac:dyDescent="0.25">
      <c r="A26" s="44" t="s">
        <v>22</v>
      </c>
      <c r="B26" s="45"/>
      <c r="C26" s="45"/>
      <c r="D26" s="45"/>
      <c r="E26" s="45"/>
      <c r="F26" s="45"/>
      <c r="G26" s="46"/>
    </row>
    <row r="27" spans="1:7" x14ac:dyDescent="0.25">
      <c r="A27" s="49" t="s">
        <v>9</v>
      </c>
      <c r="B27" s="51"/>
      <c r="C27" s="10" t="s">
        <v>23</v>
      </c>
      <c r="D27" s="10" t="s">
        <v>24</v>
      </c>
      <c r="E27" s="10" t="s">
        <v>25</v>
      </c>
      <c r="F27" s="10" t="s">
        <v>13</v>
      </c>
      <c r="G27" s="47"/>
    </row>
    <row r="28" spans="1:7" x14ac:dyDescent="0.25">
      <c r="A28" s="53" t="s">
        <v>26</v>
      </c>
      <c r="B28" s="54"/>
      <c r="C28" s="10"/>
      <c r="D28" s="12"/>
      <c r="E28" s="10"/>
      <c r="F28" s="12">
        <f>5%*G40</f>
        <v>45.050000000000004</v>
      </c>
      <c r="G28" s="52"/>
    </row>
    <row r="29" spans="1:7" x14ac:dyDescent="0.25">
      <c r="A29" s="55" t="s">
        <v>55</v>
      </c>
      <c r="B29" s="56"/>
      <c r="C29" s="10" t="s">
        <v>56</v>
      </c>
      <c r="D29" s="17">
        <v>29355.051267605635</v>
      </c>
      <c r="E29" s="10">
        <v>185</v>
      </c>
      <c r="F29" s="12">
        <f>+D29/E29</f>
        <v>158.67595279786829</v>
      </c>
      <c r="G29" s="52"/>
    </row>
    <row r="30" spans="1:7" x14ac:dyDescent="0.25">
      <c r="A30" s="53"/>
      <c r="B30" s="54"/>
      <c r="C30" s="10"/>
      <c r="D30" s="12"/>
      <c r="E30" s="10"/>
      <c r="F30" s="12"/>
      <c r="G30" s="48"/>
    </row>
    <row r="31" spans="1:7" x14ac:dyDescent="0.25">
      <c r="A31" s="38" t="s">
        <v>29</v>
      </c>
      <c r="B31" s="39"/>
      <c r="C31" s="39"/>
      <c r="D31" s="39"/>
      <c r="E31" s="40"/>
      <c r="F31" s="6" t="s">
        <v>21</v>
      </c>
      <c r="G31" s="16">
        <f>+ROUND(SUM(F28:F30),0)</f>
        <v>204</v>
      </c>
    </row>
    <row r="32" spans="1:7" x14ac:dyDescent="0.25">
      <c r="A32" s="44" t="s">
        <v>30</v>
      </c>
      <c r="B32" s="45"/>
      <c r="C32" s="45"/>
      <c r="D32" s="45"/>
      <c r="E32" s="45"/>
      <c r="F32" s="45"/>
      <c r="G32" s="46"/>
    </row>
    <row r="33" spans="1:7" x14ac:dyDescent="0.25">
      <c r="A33" s="10" t="s">
        <v>31</v>
      </c>
      <c r="B33" s="10" t="s">
        <v>32</v>
      </c>
      <c r="C33" s="10" t="s">
        <v>33</v>
      </c>
      <c r="D33" s="10" t="s">
        <v>34</v>
      </c>
      <c r="E33" s="10" t="s">
        <v>35</v>
      </c>
      <c r="F33" s="10" t="s">
        <v>13</v>
      </c>
      <c r="G33" s="47"/>
    </row>
    <row r="34" spans="1:7" x14ac:dyDescent="0.25">
      <c r="A34" s="18"/>
      <c r="B34" s="19"/>
      <c r="C34" s="14"/>
      <c r="D34" s="10"/>
      <c r="E34" s="12"/>
      <c r="F34" s="11">
        <f>+D34*E34</f>
        <v>0</v>
      </c>
      <c r="G34" s="48"/>
    </row>
    <row r="35" spans="1:7" x14ac:dyDescent="0.25">
      <c r="A35" s="49"/>
      <c r="B35" s="50"/>
      <c r="C35" s="50"/>
      <c r="D35" s="50"/>
      <c r="E35" s="51"/>
      <c r="F35" s="6" t="s">
        <v>21</v>
      </c>
      <c r="G35" s="16">
        <f>+ROUND(SUM(F34:F34),0)</f>
        <v>0</v>
      </c>
    </row>
    <row r="36" spans="1:7" x14ac:dyDescent="0.25">
      <c r="A36" s="44" t="s">
        <v>36</v>
      </c>
      <c r="B36" s="45"/>
      <c r="C36" s="45"/>
      <c r="D36" s="45"/>
      <c r="E36" s="45"/>
      <c r="F36" s="45"/>
      <c r="G36" s="46"/>
    </row>
    <row r="37" spans="1:7" x14ac:dyDescent="0.25">
      <c r="A37" s="10" t="s">
        <v>37</v>
      </c>
      <c r="B37" s="10" t="s">
        <v>38</v>
      </c>
      <c r="C37" s="10" t="s">
        <v>39</v>
      </c>
      <c r="D37" s="10" t="s">
        <v>40</v>
      </c>
      <c r="E37" s="10" t="s">
        <v>25</v>
      </c>
      <c r="F37" s="10" t="s">
        <v>13</v>
      </c>
      <c r="G37" s="47"/>
    </row>
    <row r="38" spans="1:7" x14ac:dyDescent="0.25">
      <c r="A38" s="18" t="s">
        <v>57</v>
      </c>
      <c r="B38" s="20">
        <f>+oficial*1</f>
        <v>41406</v>
      </c>
      <c r="C38" s="21">
        <v>1.7256</v>
      </c>
      <c r="D38" s="12">
        <f>+B38*C38</f>
        <v>71450.193599999999</v>
      </c>
      <c r="E38" s="10">
        <v>185</v>
      </c>
      <c r="F38" s="22">
        <f>+D38/E38</f>
        <v>386.21726270270267</v>
      </c>
      <c r="G38" s="52"/>
    </row>
    <row r="39" spans="1:7" x14ac:dyDescent="0.25">
      <c r="A39" s="18" t="s">
        <v>58</v>
      </c>
      <c r="B39" s="20">
        <f>+ayudante*2</f>
        <v>55208</v>
      </c>
      <c r="C39" s="21">
        <v>1.7256</v>
      </c>
      <c r="D39" s="12">
        <f>+B39*C39</f>
        <v>95266.924800000008</v>
      </c>
      <c r="E39" s="10">
        <v>185</v>
      </c>
      <c r="F39" s="22">
        <f>+D39/E39</f>
        <v>514.95635027027026</v>
      </c>
      <c r="G39" s="48"/>
    </row>
    <row r="40" spans="1:7" x14ac:dyDescent="0.25">
      <c r="A40" s="35"/>
      <c r="B40" s="36"/>
      <c r="C40" s="36"/>
      <c r="D40" s="36"/>
      <c r="E40" s="37"/>
      <c r="F40" s="6" t="s">
        <v>21</v>
      </c>
      <c r="G40" s="16">
        <f>+ROUND(SUM(F38:F39),0)</f>
        <v>901</v>
      </c>
    </row>
    <row r="41" spans="1:7" x14ac:dyDescent="0.25">
      <c r="A41" s="38"/>
      <c r="B41" s="39"/>
      <c r="C41" s="39"/>
      <c r="D41" s="39"/>
      <c r="E41" s="39"/>
      <c r="F41" s="39"/>
      <c r="G41" s="40"/>
    </row>
    <row r="42" spans="1:7" x14ac:dyDescent="0.25">
      <c r="A42" s="41" t="s">
        <v>43</v>
      </c>
      <c r="B42" s="42"/>
      <c r="C42" s="42"/>
      <c r="D42" s="42"/>
      <c r="E42" s="43"/>
      <c r="F42" s="23" t="str">
        <f>+B17</f>
        <v>2.3.7</v>
      </c>
      <c r="G42" s="24">
        <f>+ROUND(G31+G25+G35+G40,0)</f>
        <v>4597</v>
      </c>
    </row>
    <row r="43" spans="1:7" x14ac:dyDescent="0.25">
      <c r="A43" s="2"/>
      <c r="B43" s="2"/>
      <c r="C43" s="2"/>
      <c r="D43" s="2"/>
      <c r="E43" s="2"/>
      <c r="F43" s="25"/>
      <c r="G43" s="3"/>
    </row>
    <row r="44" spans="1:7" x14ac:dyDescent="0.25">
      <c r="A44" s="2"/>
      <c r="B44" s="2"/>
      <c r="C44" s="2"/>
      <c r="D44" s="2"/>
      <c r="E44" s="2"/>
      <c r="F44" s="25"/>
      <c r="G44" s="3"/>
    </row>
    <row r="45" spans="1:7" x14ac:dyDescent="0.25">
      <c r="A45" s="2"/>
      <c r="B45" s="2"/>
      <c r="C45" s="2"/>
      <c r="D45" s="2"/>
      <c r="E45" s="2"/>
      <c r="F45" s="25"/>
      <c r="G45" s="3"/>
    </row>
    <row r="46" spans="1:7" x14ac:dyDescent="0.25">
      <c r="A46" s="2"/>
      <c r="B46" s="2"/>
      <c r="C46" s="2"/>
      <c r="D46" s="2"/>
      <c r="E46" s="2"/>
      <c r="F46" s="25"/>
      <c r="G46" s="3"/>
    </row>
    <row r="47" spans="1:7" x14ac:dyDescent="0.25">
      <c r="A47" s="2"/>
      <c r="B47" s="2"/>
      <c r="C47" s="2"/>
      <c r="D47" s="2"/>
      <c r="E47" s="2"/>
      <c r="F47" s="25"/>
      <c r="G47" s="3"/>
    </row>
    <row r="48" spans="1:7" x14ac:dyDescent="0.25">
      <c r="A48" s="2"/>
      <c r="B48" s="2"/>
      <c r="C48" s="2"/>
      <c r="D48" s="2"/>
      <c r="E48" s="2"/>
      <c r="F48" s="25"/>
      <c r="G48" s="3"/>
    </row>
    <row r="49" spans="1:7" x14ac:dyDescent="0.25">
      <c r="A49" s="2"/>
      <c r="B49" s="2"/>
      <c r="C49" s="2"/>
      <c r="D49" s="2"/>
      <c r="E49" s="2"/>
      <c r="F49" s="25"/>
      <c r="G49" s="3"/>
    </row>
    <row r="50" spans="1:7" x14ac:dyDescent="0.25">
      <c r="A50" s="2"/>
      <c r="B50" s="2"/>
      <c r="C50" s="2"/>
      <c r="D50" s="2"/>
      <c r="E50" s="2"/>
      <c r="F50" s="2"/>
      <c r="G50" s="3"/>
    </row>
    <row r="51" spans="1:7" x14ac:dyDescent="0.25">
      <c r="A51" s="2"/>
      <c r="B51" s="2"/>
      <c r="C51" s="2"/>
      <c r="D51" s="2"/>
      <c r="E51" s="2"/>
      <c r="F51" s="2"/>
      <c r="G51" s="3"/>
    </row>
    <row r="52" spans="1:7" x14ac:dyDescent="0.25">
      <c r="A52" s="2"/>
      <c r="B52" s="2"/>
      <c r="C52" s="2"/>
      <c r="D52" s="2"/>
      <c r="E52" s="2"/>
      <c r="F52" s="2"/>
      <c r="G52" s="3"/>
    </row>
    <row r="53" spans="1:7" x14ac:dyDescent="0.25">
      <c r="A53" s="2"/>
      <c r="B53" s="2"/>
      <c r="C53" s="2"/>
      <c r="D53" s="2"/>
      <c r="E53" s="2"/>
      <c r="F53" s="2"/>
      <c r="G53" s="3"/>
    </row>
    <row r="236" s="1" customFormat="1" ht="29.25" customHeight="1" x14ac:dyDescent="0.25"/>
    <row r="278" s="1" customFormat="1" ht="30" customHeight="1" x14ac:dyDescent="0.25"/>
    <row r="362" s="1" customFormat="1" ht="30" customHeight="1" x14ac:dyDescent="0.25"/>
    <row r="363" s="1" customFormat="1" ht="30.75" customHeight="1" x14ac:dyDescent="0.25"/>
    <row r="367" s="1" customFormat="1" ht="24.75" customHeight="1" x14ac:dyDescent="0.25"/>
    <row r="402" s="1" customFormat="1" ht="32.25" customHeight="1" x14ac:dyDescent="0.25"/>
    <row r="403" s="1" customFormat="1" ht="29.25" customHeight="1" x14ac:dyDescent="0.25"/>
    <row r="407" s="1" customFormat="1" ht="29.25" customHeight="1" x14ac:dyDescent="0.25"/>
    <row r="442" s="1" customFormat="1" ht="29.25" customHeight="1" x14ac:dyDescent="0.25"/>
    <row r="443" s="1" customFormat="1" ht="31.5" customHeight="1" x14ac:dyDescent="0.25"/>
    <row r="447" s="1" customFormat="1" ht="30" customHeight="1" x14ac:dyDescent="0.25"/>
    <row r="482" s="1" customFormat="1" ht="30" customHeight="1" x14ac:dyDescent="0.25"/>
    <row r="483" s="1" customFormat="1" ht="30.75" customHeight="1" x14ac:dyDescent="0.25"/>
    <row r="487" s="1" customFormat="1" ht="30" customHeight="1" x14ac:dyDescent="0.25"/>
    <row r="522" s="1" customFormat="1" ht="29.25" customHeight="1" x14ac:dyDescent="0.25"/>
    <row r="523" s="1" customFormat="1" ht="30.75" customHeight="1" x14ac:dyDescent="0.25"/>
    <row r="527" s="1" customFormat="1" ht="29.25" customHeight="1" x14ac:dyDescent="0.25"/>
    <row r="563" s="1" customFormat="1" ht="29.25" customHeight="1" x14ac:dyDescent="0.25"/>
    <row r="564" s="1" customFormat="1" ht="29.25" customHeight="1" x14ac:dyDescent="0.25"/>
    <row r="568" s="1" customFormat="1" ht="29.25" customHeight="1" x14ac:dyDescent="0.25"/>
    <row r="603" s="1" customFormat="1" ht="30.75" customHeight="1" x14ac:dyDescent="0.25"/>
    <row r="604" s="1" customFormat="1" ht="30.75" customHeight="1" x14ac:dyDescent="0.25"/>
    <row r="608" s="1" customFormat="1" ht="30" customHeight="1" x14ac:dyDescent="0.25"/>
    <row r="643" s="1" customFormat="1" ht="29.25" customHeight="1" x14ac:dyDescent="0.25"/>
    <row r="644" s="1" customFormat="1" ht="28.5" customHeight="1" x14ac:dyDescent="0.25"/>
    <row r="648" s="1" customFormat="1" ht="29.25" customHeight="1" x14ac:dyDescent="0.25"/>
    <row r="683" s="1" customFormat="1" ht="30" customHeight="1" x14ac:dyDescent="0.25"/>
    <row r="684" s="1" customFormat="1" ht="30" customHeight="1" x14ac:dyDescent="0.25"/>
    <row r="688" s="1" customFormat="1" ht="30" customHeight="1" x14ac:dyDescent="0.25"/>
    <row r="727" s="1" customFormat="1" ht="25.5" customHeight="1" x14ac:dyDescent="0.25"/>
    <row r="728" s="1" customFormat="1" ht="25.5" customHeight="1" x14ac:dyDescent="0.25"/>
    <row r="735" s="1" customFormat="1" ht="25.5" customHeight="1" x14ac:dyDescent="0.25"/>
    <row r="746" s="1" customFormat="1" ht="30" customHeight="1" x14ac:dyDescent="0.25"/>
    <row r="767" s="1" customFormat="1" ht="25.5" customHeight="1" x14ac:dyDescent="0.25"/>
    <row r="768" s="1" customFormat="1" ht="25.5" customHeight="1" x14ac:dyDescent="0.25"/>
    <row r="775" s="1" customFormat="1" ht="25.5" customHeight="1" x14ac:dyDescent="0.25"/>
    <row r="807" s="1" customFormat="1" ht="25.5" customHeight="1" x14ac:dyDescent="0.25"/>
    <row r="808" s="1" customFormat="1" ht="25.5" customHeight="1" x14ac:dyDescent="0.25"/>
    <row r="815" s="1" customFormat="1" ht="25.5" customHeight="1" x14ac:dyDescent="0.25"/>
    <row r="846" s="1" customFormat="1" ht="25.5" customHeight="1" x14ac:dyDescent="0.25"/>
    <row r="847" s="1" customFormat="1" ht="25.5" customHeight="1" x14ac:dyDescent="0.25"/>
    <row r="854" s="1" customFormat="1" ht="25.5" customHeight="1" x14ac:dyDescent="0.25"/>
    <row r="887" s="1" customFormat="1" ht="25.5" customHeight="1" x14ac:dyDescent="0.25"/>
    <row r="888" s="1" customFormat="1" ht="25.5" customHeight="1" x14ac:dyDescent="0.25"/>
    <row r="895" s="1" customFormat="1" ht="25.5" customHeight="1" x14ac:dyDescent="0.25"/>
    <row r="927" s="1" customFormat="1" ht="25.5" customHeight="1" x14ac:dyDescent="0.25"/>
    <row r="928" s="1" customFormat="1" ht="25.5" customHeight="1" x14ac:dyDescent="0.25"/>
    <row r="935" s="1" customFormat="1" ht="25.5" customHeight="1" x14ac:dyDescent="0.25"/>
    <row r="967" s="1" customFormat="1" ht="25.5" customHeight="1" x14ac:dyDescent="0.25"/>
    <row r="968" s="1" customFormat="1" ht="25.5" customHeight="1" x14ac:dyDescent="0.25"/>
    <row r="975" s="1" customFormat="1" ht="24.75" customHeight="1" x14ac:dyDescent="0.25"/>
    <row r="1007" s="1" customFormat="1" ht="25.5" customHeight="1" x14ac:dyDescent="0.25"/>
    <row r="1008" s="1" customFormat="1" ht="25.5" customHeight="1" x14ac:dyDescent="0.25"/>
    <row r="1015" s="1" customFormat="1" ht="25.5" customHeight="1" x14ac:dyDescent="0.25"/>
    <row r="1047" s="1" customFormat="1" ht="25.5" customHeight="1" x14ac:dyDescent="0.25"/>
    <row r="1048" s="1" customFormat="1" ht="25.5" customHeight="1" x14ac:dyDescent="0.25"/>
    <row r="1055" s="1" customFormat="1" ht="25.5" customHeight="1" x14ac:dyDescent="0.25"/>
  </sheetData>
  <mergeCells count="29">
    <mergeCell ref="A13:G13"/>
    <mergeCell ref="B14:D14"/>
    <mergeCell ref="F14:G14"/>
    <mergeCell ref="B15:E15"/>
    <mergeCell ref="B16:F16"/>
    <mergeCell ref="B17:E17"/>
    <mergeCell ref="A18:G18"/>
    <mergeCell ref="A19:B19"/>
    <mergeCell ref="G19:G23"/>
    <mergeCell ref="A20:B20"/>
    <mergeCell ref="A22:B22"/>
    <mergeCell ref="A23:B23"/>
    <mergeCell ref="A24:B24"/>
    <mergeCell ref="A25:E25"/>
    <mergeCell ref="A26:G26"/>
    <mergeCell ref="A27:B27"/>
    <mergeCell ref="G27:G30"/>
    <mergeCell ref="A28:B28"/>
    <mergeCell ref="A29:B29"/>
    <mergeCell ref="A30:B30"/>
    <mergeCell ref="A40:E40"/>
    <mergeCell ref="A41:G41"/>
    <mergeCell ref="A42:E42"/>
    <mergeCell ref="A31:E31"/>
    <mergeCell ref="A32:G32"/>
    <mergeCell ref="G33:G34"/>
    <mergeCell ref="A35:E35"/>
    <mergeCell ref="A36:G36"/>
    <mergeCell ref="G37:G39"/>
  </mergeCells>
  <printOptions horizontalCentered="1"/>
  <pageMargins left="0.23622047244094488" right="0.23622047244094488" top="1.721875" bottom="1.1811023622047243" header="0.31496062992125984" footer="0"/>
  <pageSetup scale="95" orientation="portrait" horizontalDpi="360" verticalDpi="360" r:id="rId1"/>
  <headerFooter>
    <oddHeader>&amp;L&amp;G&amp;C
                                                 &amp;R
&amp;"-,Negrita"&amp;20
CONSORCIO VIAS TERCIARIAS DE URABA 2020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1E4ED-ACA1-4E5B-969E-11DC2F0471DF}">
  <dimension ref="B2:G11"/>
  <sheetViews>
    <sheetView showGridLines="0" zoomScaleNormal="100" workbookViewId="0">
      <selection activeCell="I10" sqref="I10"/>
    </sheetView>
  </sheetViews>
  <sheetFormatPr baseColWidth="10" defaultRowHeight="15" x14ac:dyDescent="0.25"/>
  <cols>
    <col min="3" max="3" width="16.28515625" customWidth="1"/>
    <col min="6" max="6" width="13.85546875" customWidth="1"/>
    <col min="7" max="7" width="14.5703125" bestFit="1" customWidth="1"/>
  </cols>
  <sheetData>
    <row r="2" spans="2:7" x14ac:dyDescent="0.25">
      <c r="B2" s="77" t="s">
        <v>45</v>
      </c>
      <c r="C2" s="77"/>
      <c r="D2" s="77"/>
      <c r="E2" s="77"/>
      <c r="F2" s="77"/>
      <c r="G2" s="77"/>
    </row>
    <row r="3" spans="2:7" x14ac:dyDescent="0.25">
      <c r="B3" s="77"/>
      <c r="C3" s="77"/>
      <c r="D3" s="77"/>
      <c r="E3" s="77"/>
      <c r="F3" s="77"/>
      <c r="G3" s="77"/>
    </row>
    <row r="4" spans="2:7" ht="11.25" customHeight="1" thickBot="1" x14ac:dyDescent="0.3"/>
    <row r="5" spans="2:7" ht="15.75" thickBot="1" x14ac:dyDescent="0.3">
      <c r="B5" s="78" t="s">
        <v>50</v>
      </c>
      <c r="C5" s="79"/>
      <c r="D5" s="79"/>
      <c r="E5" s="79"/>
      <c r="F5" s="79"/>
      <c r="G5" s="80"/>
    </row>
    <row r="6" spans="2:7" ht="23.25" customHeight="1" x14ac:dyDescent="0.25">
      <c r="B6" s="81" t="s">
        <v>3</v>
      </c>
      <c r="C6" s="82"/>
      <c r="D6" s="83" t="s">
        <v>59</v>
      </c>
      <c r="E6" s="84"/>
      <c r="F6" s="84"/>
      <c r="G6" s="85"/>
    </row>
    <row r="7" spans="2:7" ht="27" customHeight="1" x14ac:dyDescent="0.25">
      <c r="B7" s="70" t="s">
        <v>46</v>
      </c>
      <c r="C7" s="71"/>
      <c r="D7" s="86" t="s">
        <v>60</v>
      </c>
      <c r="E7" s="87"/>
      <c r="F7" s="87"/>
      <c r="G7" s="88"/>
    </row>
    <row r="8" spans="2:7" ht="21" customHeight="1" x14ac:dyDescent="0.25">
      <c r="B8" s="70" t="s">
        <v>47</v>
      </c>
      <c r="C8" s="71"/>
      <c r="D8" s="26" t="s">
        <v>10</v>
      </c>
      <c r="E8" s="26" t="s">
        <v>12</v>
      </c>
      <c r="F8" s="26" t="s">
        <v>13</v>
      </c>
      <c r="G8" s="27" t="s">
        <v>48</v>
      </c>
    </row>
    <row r="9" spans="2:7" ht="51.6" customHeight="1" thickBot="1" x14ac:dyDescent="0.3">
      <c r="B9" s="72" t="str">
        <f>+'APU CONCRETOS ESTRUCTURAS'!B7:F7</f>
        <v>Concreto resistencia 21MPA (D)(Estructuras). Municipio de San Juan de Urabá</v>
      </c>
      <c r="C9" s="73"/>
      <c r="D9" s="28" t="s">
        <v>15</v>
      </c>
      <c r="E9" s="28">
        <v>6</v>
      </c>
      <c r="F9" s="29">
        <f>+'APU CONCRETOS ESTRUCTURAS'!G32</f>
        <v>578600</v>
      </c>
      <c r="G9" s="30">
        <f>+F9*E9</f>
        <v>3471600</v>
      </c>
    </row>
    <row r="10" spans="2:7" ht="44.25" customHeight="1" thickBot="1" x14ac:dyDescent="0.3">
      <c r="B10" s="72" t="str">
        <f>+'APU ACEROS '!B16:F16</f>
        <v>Acero de refuerzo fy 4.200MPA. Municipio de San Juan de Urabá</v>
      </c>
      <c r="C10" s="73"/>
      <c r="D10" s="28" t="s">
        <v>17</v>
      </c>
      <c r="E10" s="28">
        <v>600</v>
      </c>
      <c r="F10" s="29">
        <f>+'APU ACEROS '!G42</f>
        <v>4597</v>
      </c>
      <c r="G10" s="30">
        <f>+F10*E10</f>
        <v>2758200</v>
      </c>
    </row>
    <row r="11" spans="2:7" ht="20.25" customHeight="1" thickBot="1" x14ac:dyDescent="0.3">
      <c r="B11" s="74" t="s">
        <v>49</v>
      </c>
      <c r="C11" s="75"/>
      <c r="D11" s="75"/>
      <c r="E11" s="75"/>
      <c r="F11" s="76"/>
      <c r="G11" s="31">
        <f>+G10+G9</f>
        <v>6229800</v>
      </c>
    </row>
  </sheetData>
  <mergeCells count="10">
    <mergeCell ref="B8:C8"/>
    <mergeCell ref="B10:C10"/>
    <mergeCell ref="B11:F11"/>
    <mergeCell ref="B9:C9"/>
    <mergeCell ref="B2:G3"/>
    <mergeCell ref="B5:G5"/>
    <mergeCell ref="B6:C6"/>
    <mergeCell ref="D6:G6"/>
    <mergeCell ref="B7:C7"/>
    <mergeCell ref="D7:G7"/>
  </mergeCells>
  <pageMargins left="0.7" right="0.7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APU CONCRETOS ESTRUCTURAS</vt:lpstr>
      <vt:lpstr>APU ACEROS </vt:lpstr>
      <vt:lpstr>PPTO SAN JUAN </vt:lpstr>
      <vt:lpstr>'APU CONCRETOS ESTRUCTURAS'!Área_de_impresión</vt:lpstr>
      <vt:lpstr>'PPTO SAN JUAN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ACER</cp:lastModifiedBy>
  <dcterms:created xsi:type="dcterms:W3CDTF">2021-08-18T21:40:40Z</dcterms:created>
  <dcterms:modified xsi:type="dcterms:W3CDTF">2021-08-18T22:16:07Z</dcterms:modified>
</cp:coreProperties>
</file>